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<sst xmlns="http://schemas.openxmlformats.org/spreadsheetml/2006/main" count="243" uniqueCount="194">
  <si>
    <t>Всього</t>
  </si>
  <si>
    <t>Капітальні видатки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</si>
  <si>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</si>
  <si>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</si>
  <si>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</si>
  <si>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</si>
  <si>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</si>
  <si>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</si>
  <si>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</si>
  <si>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1040</t>
  </si>
  <si>
    <t>(грн.)</t>
  </si>
  <si>
    <t>Капітальний ремонт житлового фонду</t>
  </si>
  <si>
    <t>0110000</t>
  </si>
  <si>
    <t>Секретар міської ради</t>
  </si>
  <si>
    <t>Я.П.Дзиндра</t>
  </si>
  <si>
    <t>0100000</t>
  </si>
  <si>
    <t>0960</t>
  </si>
  <si>
    <t>0829</t>
  </si>
  <si>
    <t>Будівництво міського ринку</t>
  </si>
  <si>
    <t>0443</t>
  </si>
  <si>
    <t>Реставрація годинникової вежі</t>
  </si>
  <si>
    <t>Придбання спецтехніки (трактор)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</si>
  <si>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</si>
  <si>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</si>
  <si>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</si>
  <si>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</si>
  <si>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</si>
  <si>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</si>
  <si>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</si>
  <si>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</si>
  <si>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</si>
  <si>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</si>
  <si>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</si>
  <si>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0117340</t>
  </si>
  <si>
    <t>7340</t>
  </si>
  <si>
    <t>Проектування, реставрація та охорона пам`яток архітектури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</si>
  <si>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</si>
  <si>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</si>
  <si>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</si>
  <si>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</si>
  <si>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</si>
  <si>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</si>
  <si>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</si>
  <si>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</si>
  <si>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</si>
  <si>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</si>
  <si>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1010000</t>
  </si>
  <si>
    <t>1011100</t>
  </si>
  <si>
    <t>1100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</si>
  <si>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</si>
  <si>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</si>
  <si>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</si>
  <si>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</si>
  <si>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</si>
  <si>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</si>
  <si>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</si>
  <si>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</si>
  <si>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</si>
  <si>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</si>
  <si>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</si>
  <si>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</si>
  <si>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</si>
  <si>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</si>
  <si>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</si>
  <si>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</si>
  <si>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</si>
  <si>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</si>
  <si>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</si>
  <si>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</si>
  <si>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</si>
  <si>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0117310</t>
  </si>
  <si>
    <t>7310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</si>
  <si>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</si>
  <si>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"Про міський бюджет  на 2019 рік"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</si>
  <si>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</si>
  <si>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</si>
  <si>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</si>
  <si>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</si>
  <si>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</si>
  <si>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</si>
  <si>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</si>
  <si>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</si>
  <si>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</si>
  <si>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</si>
  <si>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</si>
  <si>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</si>
  <si>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</si>
  <si>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</si>
  <si>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</si>
  <si>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</si>
  <si>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</si>
  <si>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Придбання основних засобів</t>
  </si>
  <si>
    <t>0610160</t>
  </si>
  <si>
    <t xml:space="preserve">Капітальний ремонт 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</si>
  <si>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</si>
  <si>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0611040</t>
  </si>
  <si>
    <t>0922</t>
  </si>
  <si>
    <t>0813105</t>
  </si>
  <si>
    <t>3105</t>
  </si>
  <si>
    <t>Надання реабілітаційних послуг особам за інвалідністю та дітям з інвалідністю</t>
  </si>
  <si>
    <t>Придбання автомобіля</t>
  </si>
  <si>
    <t>0900000</t>
  </si>
  <si>
    <t>0910000</t>
  </si>
  <si>
    <t>0910160</t>
  </si>
  <si>
    <t>Встановлення вуличного освітлення</t>
  </si>
  <si>
    <t>Організація дорожнього руху</t>
  </si>
  <si>
    <t>Капітальний ремонт доріг і тротуарів</t>
  </si>
  <si>
    <t>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</t>
  </si>
  <si>
    <t>Програма ведення містобудівного кадастру</t>
  </si>
  <si>
    <t>Забезпечення розроблення містобудівної документації (генплан)</t>
  </si>
  <si>
    <t>Додаток 5</t>
  </si>
  <si>
    <t>Регулювання та розвиток замельних відносин</t>
  </si>
  <si>
    <t>Пуск свердловинних насосів на станції "Вавріново"</t>
  </si>
  <si>
    <t>Гідродинамічне очищення свердловин на водозаборі "Стара насосна"</t>
  </si>
  <si>
    <t>Установка 4 станцій з частотним керуванням на насосній "Військова частина"</t>
  </si>
  <si>
    <t>Установка водяних лічильників на насосних: "Військова частина", "Підкачка", "Стара насосна"</t>
  </si>
  <si>
    <t>Розширення насосної станції "Вавріново", заміна насосів</t>
  </si>
  <si>
    <t>Заміна насосів для водозабору "Стара насосна"</t>
  </si>
  <si>
    <t>Заміна 4 артезіанських насосів на насосній  "Військова частина"</t>
  </si>
  <si>
    <t>Станція GPS моніторингу на насосних "Військова частина", "Підкачка", "Стара насосна"</t>
  </si>
  <si>
    <t>вул. Романа Шухевича</t>
  </si>
  <si>
    <t>вул. Володимира Великого</t>
  </si>
  <si>
    <t>вул. Лесі Українки</t>
  </si>
  <si>
    <t>вул. Олеся Гончара</t>
  </si>
  <si>
    <t>вул. Богдана Хмельницького</t>
  </si>
  <si>
    <t>вул. Івана Сірка</t>
  </si>
  <si>
    <t>вул. Степана Бандери</t>
  </si>
  <si>
    <t>вул. Білецька</t>
  </si>
  <si>
    <t>вул. Копичинецька</t>
  </si>
  <si>
    <t>вул. Монастирська</t>
  </si>
  <si>
    <t>вул. Йосипа Сліпого</t>
  </si>
  <si>
    <t>вул. Івана Хичія</t>
  </si>
  <si>
    <t>вул. Незалежності</t>
  </si>
  <si>
    <t>вул. Дениса Січинського(тротуар)</t>
  </si>
  <si>
    <t>Ремонт прибудинкових територій</t>
  </si>
  <si>
    <t>вул. Євгена Коновальця,1</t>
  </si>
  <si>
    <t>вул. Тараса Шевченка,39</t>
  </si>
  <si>
    <t xml:space="preserve">вул. Незалежності,70,72 </t>
  </si>
  <si>
    <t>Капітальний ремонт фойє</t>
  </si>
  <si>
    <t>Придбання підйомника для інвалідів в фойє</t>
  </si>
  <si>
    <t>Придбання косарки до трактора</t>
  </si>
  <si>
    <t>Придбання грейферного погрущика до трактора</t>
  </si>
  <si>
    <t>Капітальний ремонт автовишки</t>
  </si>
  <si>
    <t>Реконструкція вхідної зони та тротуарів в парк</t>
  </si>
  <si>
    <t>Капітальний ремонт</t>
  </si>
  <si>
    <t>Придбання принтера</t>
  </si>
  <si>
    <t>Ремонт приміщення групи ДНЗ №9</t>
  </si>
  <si>
    <t>Замощення території ДНЗ № 8</t>
  </si>
  <si>
    <t>Ремонт санвузлів в дитячих закладах</t>
  </si>
  <si>
    <t>Придбання ноутбуків для проведення ЗНО</t>
  </si>
  <si>
    <t>Придбання меблів, дидактичних матеріалів для НУШ</t>
  </si>
  <si>
    <t>Капіталний ремонт харчоблоку</t>
  </si>
  <si>
    <t>Придбання музичних інструментів</t>
  </si>
  <si>
    <t xml:space="preserve">Проектно-кошторисна документація по реконструкції горищного даху з надбудовою навчальних класів і утепленням фасадів музичної школи по вулиці Степана Бандери, 73  </t>
  </si>
  <si>
    <t>вул.  Івана Виговського</t>
  </si>
  <si>
    <t>вул. Вербова</t>
  </si>
  <si>
    <t>Виготовлення проектно-кошторисної документації по реконструкції систем водовідведення (вул.Залізнична, вул. Надрічна)</t>
  </si>
  <si>
    <t>вул. Андрея Шептицького</t>
  </si>
  <si>
    <t>м. Чортків</t>
  </si>
  <si>
    <t>Будівництво об'єктів житлово-комунального господарства</t>
  </si>
  <si>
    <t>Служба у справах дітей Чортківської міської ради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</si>
  <si>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</si>
  <si>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</si>
  <si>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Проектно-вишукувальні роботи по вул.Дениса Січинського</t>
  </si>
  <si>
    <t>Придбання електронної системи голосування</t>
  </si>
  <si>
    <t>Реконструкція водопровідних мереж                            ("Стара насосна", вулиці Маньовського, Синенького, Коротка)</t>
  </si>
  <si>
    <t>Ремонт горищного даху ДНЗ №3</t>
  </si>
  <si>
    <t>вул. Михайла Росляка</t>
  </si>
  <si>
    <t>Будівництво інших об'єктів комунальної власності</t>
  </si>
  <si>
    <t xml:space="preserve">Встановлення насосів з частотним перетворювачем на насосній станції другого підйому по вул. Степана Бандери </t>
  </si>
  <si>
    <t>у редакції рішення міської ради</t>
  </si>
  <si>
    <t>вул Незалежності, 24А</t>
  </si>
  <si>
    <t>вул. Степана Бандери, 9</t>
  </si>
  <si>
    <t>Відновлення фасадів та заміна шатрового даху по вул. Тараса Шевченка, 3 у місті Чорткові</t>
  </si>
  <si>
    <t>Експертиза проекту "Меморіал воїнам УГА"</t>
  </si>
  <si>
    <t>Придбання компютерної техніки та іншого обладнання і предметів довгострокового користування</t>
  </si>
  <si>
    <t xml:space="preserve">від 21 березня 2019 року № </t>
  </si>
  <si>
    <t>Генератор Favorit HDE</t>
  </si>
  <si>
    <t>Схема будівництва мереж водовідведення мікрорайону "Залізничний"</t>
  </si>
  <si>
    <t>Комплектуючі для модернізації шаф керування</t>
  </si>
  <si>
    <t>Проектно-вишукувальні роботи по об'єкту "Реконструкція водопроводу по вул. Монастирська, Незалежності"</t>
  </si>
  <si>
    <t>Придбання телевізора</t>
  </si>
  <si>
    <t>Придбання системного блоку з ПЗ Windows</t>
  </si>
  <si>
    <t>Капітальний ремонт корпусу початкових класів (встановлення системи вентиляції) ЗОШ № 1</t>
  </si>
  <si>
    <t>Забезпечення належних санітарно- гігієнічних умов у
приміщеннях Чортківської спеціалізованої школи-інтернат №3 спортивного профілю І-ІІІ ступенів імені Романа Ільяшенка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</si>
  <si>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</si>
  <si>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</si>
  <si>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</si>
  <si>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інвентарю в ДНЗ №5 "Теремок"</t>
  </si>
  <si>
    <t>Придбання інвентаря, оргтехніки та комп'ютерної техніки для закладів загальної середньої освіти</t>
  </si>
  <si>
    <t>Капітальний ремонт (заміна вікон) для Чортківської спеціалізованої школи-інтернат №3 спортивного профілю І-ІІІ ступенів імені Романа Ільяшенка</t>
  </si>
  <si>
    <t>0617363</t>
  </si>
  <si>
    <t>Придбання предметів довгострокового користування (лавки, флагштоки, автошини)</t>
  </si>
  <si>
    <t>Проектно-кошторисна документація "Реконструкція вуличного освітлення моста по вул. Копичинецькій"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</si>
</sst>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172" fontId="13" fillId="0" borderId="1" xfId="18" applyNumberFormat="1" applyFont="1" applyFill="1" applyBorder="1" applyAlignment="1">
      <alignment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3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="85" zoomScaleNormal="85" workbookViewId="0" topLeftCell="A1">
      <pane xSplit="5" ySplit="9" topLeftCell="F13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" sqref="A6:I6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158</v>
      </c>
      <c r="B1" s="1"/>
      <c r="C1" s="1"/>
      <c r="D1" s="1"/>
      <c r="E1" s="18"/>
      <c r="F1" s="3" t="s">
        <v>110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90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73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 t="s">
        <v>170</v>
      </c>
      <c r="G4" s="3"/>
      <c r="H4" s="3"/>
      <c r="I4" s="3"/>
      <c r="J4" s="3"/>
    </row>
    <row r="5" spans="1:10" ht="15.75">
      <c r="A5" s="1"/>
      <c r="B5" s="1"/>
      <c r="C5" s="1"/>
      <c r="D5" s="1"/>
      <c r="F5" s="3" t="s">
        <v>176</v>
      </c>
      <c r="G5" s="3"/>
      <c r="H5" s="3"/>
      <c r="I5" s="3"/>
      <c r="J5" s="3"/>
    </row>
    <row r="6" spans="1:10" ht="29.25" customHeight="1">
      <c r="A6" s="87" t="s">
        <v>74</v>
      </c>
      <c r="B6" s="87"/>
      <c r="C6" s="87"/>
      <c r="D6" s="87"/>
      <c r="E6" s="87"/>
      <c r="F6" s="87"/>
      <c r="G6" s="87"/>
      <c r="H6" s="87"/>
      <c r="I6" s="87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10</v>
      </c>
      <c r="J7" s="1"/>
    </row>
    <row r="8" spans="1:10" ht="77.25" customHeight="1">
      <c r="A8" s="88" t="s">
        <v>75</v>
      </c>
      <c r="B8" s="88" t="s">
        <v>76</v>
      </c>
      <c r="C8" s="88" t="s">
        <v>77</v>
      </c>
      <c r="D8" s="88" t="s">
        <v>78</v>
      </c>
      <c r="E8" s="88" t="s">
        <v>79</v>
      </c>
      <c r="F8" s="88" t="s">
        <v>80</v>
      </c>
      <c r="G8" s="88" t="s">
        <v>81</v>
      </c>
      <c r="H8" s="88" t="s">
        <v>82</v>
      </c>
      <c r="I8" s="88" t="s">
        <v>83</v>
      </c>
      <c r="J8" s="1"/>
    </row>
    <row r="9" spans="1:10" ht="57" customHeight="1">
      <c r="A9" s="89"/>
      <c r="B9" s="89"/>
      <c r="C9" s="89"/>
      <c r="D9" s="89"/>
      <c r="E9" s="89"/>
      <c r="F9" s="89"/>
      <c r="G9" s="89"/>
      <c r="H9" s="89"/>
      <c r="I9" s="89"/>
      <c r="J9" s="1"/>
    </row>
    <row r="10" spans="1:10" ht="15.75" customHeigh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1"/>
    </row>
    <row r="11" spans="1:10" s="14" customFormat="1" ht="18.75">
      <c r="A11" s="58" t="s">
        <v>15</v>
      </c>
      <c r="B11" s="6"/>
      <c r="C11" s="6"/>
      <c r="D11" s="7" t="s">
        <v>2</v>
      </c>
      <c r="E11" s="8"/>
      <c r="F11" s="9"/>
      <c r="G11" s="10"/>
      <c r="H11" s="9">
        <f>H12</f>
        <v>27761167</v>
      </c>
      <c r="I11" s="9"/>
      <c r="J11" s="17"/>
    </row>
    <row r="12" spans="1:10" s="14" customFormat="1" ht="18.75">
      <c r="A12" s="58" t="s">
        <v>12</v>
      </c>
      <c r="B12" s="6"/>
      <c r="C12" s="6"/>
      <c r="D12" s="7" t="s">
        <v>2</v>
      </c>
      <c r="E12" s="8"/>
      <c r="F12" s="9"/>
      <c r="G12" s="10"/>
      <c r="H12" s="9">
        <f>H13+H18+H34+H40+H79+H81+H83+H85+H87+H90+H93</f>
        <v>27761167</v>
      </c>
      <c r="I12" s="9"/>
      <c r="J12" s="17"/>
    </row>
    <row r="13" spans="1:10" s="21" customFormat="1" ht="112.5">
      <c r="A13" s="58" t="s">
        <v>22</v>
      </c>
      <c r="B13" s="62" t="s">
        <v>23</v>
      </c>
      <c r="C13" s="62" t="s">
        <v>3</v>
      </c>
      <c r="D13" s="7" t="s">
        <v>53</v>
      </c>
      <c r="E13" s="7" t="s">
        <v>1</v>
      </c>
      <c r="F13" s="9"/>
      <c r="G13" s="8"/>
      <c r="H13" s="9">
        <f>SUM(H14:H17)</f>
        <v>1124000</v>
      </c>
      <c r="I13" s="9"/>
      <c r="J13" s="20"/>
    </row>
    <row r="14" spans="1:10" s="21" customFormat="1" ht="56.25">
      <c r="A14" s="32"/>
      <c r="B14" s="34"/>
      <c r="C14" s="34"/>
      <c r="D14" s="30"/>
      <c r="E14" s="22" t="s">
        <v>175</v>
      </c>
      <c r="F14" s="23"/>
      <c r="G14" s="24"/>
      <c r="H14" s="23">
        <f>74000+10000</f>
        <v>84000</v>
      </c>
      <c r="I14" s="23"/>
      <c r="J14" s="20"/>
    </row>
    <row r="15" spans="1:10" s="21" customFormat="1" ht="19.5">
      <c r="A15" s="32"/>
      <c r="B15" s="34"/>
      <c r="C15" s="34"/>
      <c r="D15" s="30"/>
      <c r="E15" s="22" t="s">
        <v>139</v>
      </c>
      <c r="F15" s="23"/>
      <c r="G15" s="24"/>
      <c r="H15" s="23">
        <f>120000-10000</f>
        <v>110000</v>
      </c>
      <c r="I15" s="23"/>
      <c r="J15" s="20"/>
    </row>
    <row r="16" spans="1:10" s="21" customFormat="1" ht="19.5">
      <c r="A16" s="32"/>
      <c r="B16" s="34"/>
      <c r="C16" s="34"/>
      <c r="D16" s="30"/>
      <c r="E16" s="22" t="s">
        <v>164</v>
      </c>
      <c r="F16" s="23"/>
      <c r="G16" s="24"/>
      <c r="H16" s="23">
        <v>230000</v>
      </c>
      <c r="I16" s="23"/>
      <c r="J16" s="20"/>
    </row>
    <row r="17" spans="1:10" s="21" customFormat="1" ht="19.5">
      <c r="A17" s="32"/>
      <c r="B17" s="34"/>
      <c r="C17" s="34"/>
      <c r="D17" s="30"/>
      <c r="E17" s="22" t="s">
        <v>138</v>
      </c>
      <c r="F17" s="23"/>
      <c r="G17" s="24"/>
      <c r="H17" s="23">
        <f>500000+200000</f>
        <v>700000</v>
      </c>
      <c r="I17" s="23"/>
      <c r="J17" s="20"/>
    </row>
    <row r="18" spans="1:10" s="14" customFormat="1" ht="42.75" customHeight="1">
      <c r="A18" s="58" t="s">
        <v>24</v>
      </c>
      <c r="B18" s="25" t="s">
        <v>25</v>
      </c>
      <c r="C18" s="19" t="s">
        <v>4</v>
      </c>
      <c r="D18" s="7" t="s">
        <v>26</v>
      </c>
      <c r="E18" s="7" t="s">
        <v>1</v>
      </c>
      <c r="F18" s="9"/>
      <c r="G18" s="8"/>
      <c r="H18" s="9">
        <f>SUM(H19:H33)</f>
        <v>2726032</v>
      </c>
      <c r="I18" s="9"/>
      <c r="J18" s="17"/>
    </row>
    <row r="19" spans="1:10" s="14" customFormat="1" ht="56.25">
      <c r="A19" s="54"/>
      <c r="B19" s="13"/>
      <c r="C19" s="15"/>
      <c r="D19" s="40"/>
      <c r="E19" s="22" t="s">
        <v>165</v>
      </c>
      <c r="F19" s="23"/>
      <c r="G19" s="24"/>
      <c r="H19" s="23">
        <v>1200000</v>
      </c>
      <c r="I19" s="23"/>
      <c r="J19" s="17"/>
    </row>
    <row r="20" spans="1:10" s="14" customFormat="1" ht="37.5">
      <c r="A20" s="54"/>
      <c r="B20" s="13"/>
      <c r="C20" s="15"/>
      <c r="D20" s="40"/>
      <c r="E20" s="22" t="s">
        <v>113</v>
      </c>
      <c r="F20" s="23"/>
      <c r="G20" s="24"/>
      <c r="H20" s="23">
        <v>270000</v>
      </c>
      <c r="I20" s="23"/>
      <c r="J20" s="17"/>
    </row>
    <row r="21" spans="1:10" s="14" customFormat="1" ht="37.5">
      <c r="A21" s="54"/>
      <c r="B21" s="13"/>
      <c r="C21" s="15"/>
      <c r="D21" s="40"/>
      <c r="E21" s="22" t="s">
        <v>119</v>
      </c>
      <c r="F21" s="23"/>
      <c r="G21" s="24"/>
      <c r="H21" s="23">
        <v>190600</v>
      </c>
      <c r="I21" s="23"/>
      <c r="J21" s="17"/>
    </row>
    <row r="22" spans="1:10" s="14" customFormat="1" ht="35.25" customHeight="1">
      <c r="A22" s="54"/>
      <c r="B22" s="13"/>
      <c r="C22" s="15"/>
      <c r="D22" s="40"/>
      <c r="E22" s="22" t="s">
        <v>116</v>
      </c>
      <c r="F22" s="23"/>
      <c r="G22" s="24"/>
      <c r="H22" s="23">
        <f>180000-180000</f>
        <v>0</v>
      </c>
      <c r="I22" s="23"/>
      <c r="J22" s="17"/>
    </row>
    <row r="23" spans="1:10" s="14" customFormat="1" ht="18.75">
      <c r="A23" s="54"/>
      <c r="B23" s="13"/>
      <c r="C23" s="15"/>
      <c r="D23" s="40"/>
      <c r="E23" s="22" t="s">
        <v>117</v>
      </c>
      <c r="F23" s="23"/>
      <c r="G23" s="24"/>
      <c r="H23" s="23">
        <v>150000</v>
      </c>
      <c r="I23" s="23"/>
      <c r="J23" s="17"/>
    </row>
    <row r="24" spans="1:10" s="14" customFormat="1" ht="37.5">
      <c r="A24" s="54"/>
      <c r="B24" s="13"/>
      <c r="C24" s="15"/>
      <c r="D24" s="40"/>
      <c r="E24" s="22" t="s">
        <v>114</v>
      </c>
      <c r="F24" s="23"/>
      <c r="G24" s="24"/>
      <c r="H24" s="23">
        <v>150000</v>
      </c>
      <c r="I24" s="23"/>
      <c r="J24" s="17"/>
    </row>
    <row r="25" spans="1:10" s="14" customFormat="1" ht="56.25">
      <c r="A25" s="54"/>
      <c r="B25" s="13"/>
      <c r="C25" s="15"/>
      <c r="D25" s="40"/>
      <c r="E25" s="22" t="s">
        <v>156</v>
      </c>
      <c r="F25" s="23"/>
      <c r="G25" s="24"/>
      <c r="H25" s="23">
        <v>150000</v>
      </c>
      <c r="I25" s="23"/>
      <c r="J25" s="17"/>
    </row>
    <row r="26" spans="1:10" s="14" customFormat="1" ht="37.5">
      <c r="A26" s="54"/>
      <c r="B26" s="13"/>
      <c r="C26" s="15"/>
      <c r="D26" s="40"/>
      <c r="E26" s="22" t="s">
        <v>118</v>
      </c>
      <c r="F26" s="23"/>
      <c r="G26" s="24"/>
      <c r="H26" s="23">
        <v>122000</v>
      </c>
      <c r="I26" s="23"/>
      <c r="J26" s="17"/>
    </row>
    <row r="27" spans="1:10" s="14" customFormat="1" ht="56.25">
      <c r="A27" s="54"/>
      <c r="B27" s="13"/>
      <c r="C27" s="15"/>
      <c r="D27" s="40"/>
      <c r="E27" s="22" t="s">
        <v>115</v>
      </c>
      <c r="F27" s="23"/>
      <c r="G27" s="24"/>
      <c r="H27" s="23">
        <v>80000</v>
      </c>
      <c r="I27" s="23"/>
      <c r="J27" s="17"/>
    </row>
    <row r="28" spans="1:10" s="14" customFormat="1" ht="25.5" customHeight="1">
      <c r="A28" s="54"/>
      <c r="B28" s="13"/>
      <c r="C28" s="15"/>
      <c r="D28" s="40"/>
      <c r="E28" s="22" t="s">
        <v>112</v>
      </c>
      <c r="F28" s="23"/>
      <c r="G28" s="24"/>
      <c r="H28" s="23">
        <f>57400-989</f>
        <v>56411</v>
      </c>
      <c r="I28" s="23"/>
      <c r="J28" s="17"/>
    </row>
    <row r="29" spans="1:10" s="14" customFormat="1" ht="56.25">
      <c r="A29" s="54"/>
      <c r="B29" s="13"/>
      <c r="C29" s="15"/>
      <c r="D29" s="40"/>
      <c r="E29" s="22" t="s">
        <v>169</v>
      </c>
      <c r="F29" s="23"/>
      <c r="G29" s="24"/>
      <c r="H29" s="23">
        <v>176032</v>
      </c>
      <c r="I29" s="23"/>
      <c r="J29" s="17"/>
    </row>
    <row r="30" spans="1:10" s="14" customFormat="1" ht="18.75">
      <c r="A30" s="54"/>
      <c r="B30" s="13"/>
      <c r="C30" s="15"/>
      <c r="D30" s="40"/>
      <c r="E30" s="22" t="s">
        <v>177</v>
      </c>
      <c r="F30" s="23"/>
      <c r="G30" s="24"/>
      <c r="H30" s="23">
        <v>25425</v>
      </c>
      <c r="I30" s="23"/>
      <c r="J30" s="17"/>
    </row>
    <row r="31" spans="1:10" s="14" customFormat="1" ht="37.5">
      <c r="A31" s="54"/>
      <c r="B31" s="13"/>
      <c r="C31" s="15"/>
      <c r="D31" s="40"/>
      <c r="E31" s="22" t="s">
        <v>178</v>
      </c>
      <c r="F31" s="23"/>
      <c r="G31" s="24"/>
      <c r="H31" s="23">
        <v>55326</v>
      </c>
      <c r="I31" s="23"/>
      <c r="J31" s="17"/>
    </row>
    <row r="32" spans="1:10" s="14" customFormat="1" ht="18.75">
      <c r="A32" s="54"/>
      <c r="B32" s="13"/>
      <c r="C32" s="15"/>
      <c r="D32" s="40"/>
      <c r="E32" s="22" t="s">
        <v>179</v>
      </c>
      <c r="F32" s="23"/>
      <c r="G32" s="24"/>
      <c r="H32" s="23">
        <v>34868</v>
      </c>
      <c r="I32" s="23"/>
      <c r="J32" s="17"/>
    </row>
    <row r="33" spans="1:10" s="14" customFormat="1" ht="56.25">
      <c r="A33" s="54"/>
      <c r="B33" s="13"/>
      <c r="C33" s="15"/>
      <c r="D33" s="40"/>
      <c r="E33" s="22" t="s">
        <v>180</v>
      </c>
      <c r="F33" s="23"/>
      <c r="G33" s="24"/>
      <c r="H33" s="23">
        <v>65370</v>
      </c>
      <c r="I33" s="23"/>
      <c r="J33" s="17"/>
    </row>
    <row r="34" spans="1:10" s="14" customFormat="1" ht="56.25">
      <c r="A34" s="58" t="s">
        <v>54</v>
      </c>
      <c r="B34" s="66" t="s">
        <v>55</v>
      </c>
      <c r="C34" s="67" t="s">
        <v>4</v>
      </c>
      <c r="D34" s="68" t="s">
        <v>56</v>
      </c>
      <c r="E34" s="69"/>
      <c r="F34" s="9"/>
      <c r="G34" s="8"/>
      <c r="H34" s="9">
        <f>H35+H39</f>
        <v>350000</v>
      </c>
      <c r="I34" s="12"/>
      <c r="J34" s="17"/>
    </row>
    <row r="35" spans="1:10" s="14" customFormat="1" ht="19.5">
      <c r="A35" s="54"/>
      <c r="B35" s="35"/>
      <c r="C35" s="36"/>
      <c r="D35" s="40"/>
      <c r="E35" s="30" t="s">
        <v>11</v>
      </c>
      <c r="F35" s="26"/>
      <c r="G35" s="27"/>
      <c r="H35" s="26">
        <f>SUM(H36:H38)</f>
        <v>200000</v>
      </c>
      <c r="I35" s="23"/>
      <c r="J35" s="17"/>
    </row>
    <row r="36" spans="1:10" s="14" customFormat="1" ht="18.75">
      <c r="A36" s="54"/>
      <c r="B36" s="35"/>
      <c r="C36" s="36"/>
      <c r="D36" s="40"/>
      <c r="E36" s="63" t="s">
        <v>135</v>
      </c>
      <c r="F36" s="23"/>
      <c r="G36" s="24"/>
      <c r="H36" s="23">
        <f>200000-50419-4083</f>
        <v>145498</v>
      </c>
      <c r="I36" s="12"/>
      <c r="J36" s="17"/>
    </row>
    <row r="37" spans="1:10" s="14" customFormat="1" ht="18.75">
      <c r="A37" s="54"/>
      <c r="B37" s="35"/>
      <c r="C37" s="36"/>
      <c r="D37" s="40"/>
      <c r="E37" s="63" t="s">
        <v>171</v>
      </c>
      <c r="F37" s="23"/>
      <c r="G37" s="24"/>
      <c r="H37" s="23">
        <v>50419</v>
      </c>
      <c r="I37" s="12"/>
      <c r="J37" s="17"/>
    </row>
    <row r="38" spans="1:10" s="14" customFormat="1" ht="18.75">
      <c r="A38" s="54"/>
      <c r="B38" s="35"/>
      <c r="C38" s="36"/>
      <c r="D38" s="40"/>
      <c r="E38" s="63" t="s">
        <v>172</v>
      </c>
      <c r="F38" s="23"/>
      <c r="G38" s="24"/>
      <c r="H38" s="23">
        <v>4083</v>
      </c>
      <c r="I38" s="12"/>
      <c r="J38" s="17"/>
    </row>
    <row r="39" spans="1:10" s="14" customFormat="1" ht="19.5">
      <c r="A39" s="54"/>
      <c r="B39" s="35"/>
      <c r="C39" s="36"/>
      <c r="D39" s="40"/>
      <c r="E39" s="31" t="s">
        <v>100</v>
      </c>
      <c r="F39" s="26"/>
      <c r="G39" s="27"/>
      <c r="H39" s="26">
        <v>150000</v>
      </c>
      <c r="I39" s="9"/>
      <c r="J39" s="17"/>
    </row>
    <row r="40" spans="1:10" s="14" customFormat="1" ht="34.5" customHeight="1">
      <c r="A40" s="58" t="s">
        <v>27</v>
      </c>
      <c r="B40" s="25" t="s">
        <v>28</v>
      </c>
      <c r="C40" s="19" t="s">
        <v>4</v>
      </c>
      <c r="D40" s="7" t="s">
        <v>29</v>
      </c>
      <c r="E40" s="70" t="s">
        <v>1</v>
      </c>
      <c r="F40" s="9"/>
      <c r="G40" s="9"/>
      <c r="H40" s="9">
        <f>SUM(H67:H73)+H47+H44+H41+H76</f>
        <v>13713135</v>
      </c>
      <c r="I40" s="9"/>
      <c r="J40" s="17"/>
    </row>
    <row r="41" spans="1:10" s="14" customFormat="1" ht="19.5">
      <c r="A41" s="58"/>
      <c r="B41" s="25"/>
      <c r="C41" s="19"/>
      <c r="D41" s="7"/>
      <c r="E41" s="38" t="s">
        <v>104</v>
      </c>
      <c r="F41" s="9"/>
      <c r="G41" s="9"/>
      <c r="H41" s="26">
        <f>SUM(H42:H43)</f>
        <v>700000</v>
      </c>
      <c r="I41" s="23"/>
      <c r="J41" s="17"/>
    </row>
    <row r="42" spans="1:10" s="14" customFormat="1" ht="18.75">
      <c r="A42" s="58"/>
      <c r="B42" s="25"/>
      <c r="C42" s="19"/>
      <c r="D42" s="7"/>
      <c r="E42" s="45" t="s">
        <v>120</v>
      </c>
      <c r="F42" s="9"/>
      <c r="G42" s="9"/>
      <c r="H42" s="23">
        <v>300000</v>
      </c>
      <c r="I42" s="23"/>
      <c r="J42" s="17"/>
    </row>
    <row r="43" spans="1:10" s="14" customFormat="1" ht="18.75">
      <c r="A43" s="58"/>
      <c r="B43" s="25"/>
      <c r="C43" s="19"/>
      <c r="D43" s="7"/>
      <c r="E43" s="45" t="s">
        <v>121</v>
      </c>
      <c r="F43" s="9"/>
      <c r="G43" s="9"/>
      <c r="H43" s="23">
        <v>400000</v>
      </c>
      <c r="I43" s="23"/>
      <c r="J43" s="17"/>
    </row>
    <row r="44" spans="1:10" s="14" customFormat="1" ht="19.5">
      <c r="A44" s="54"/>
      <c r="B44" s="13"/>
      <c r="C44" s="15"/>
      <c r="D44" s="11"/>
      <c r="E44" s="38" t="s">
        <v>105</v>
      </c>
      <c r="F44" s="9"/>
      <c r="G44" s="9"/>
      <c r="H44" s="26">
        <f>SUM(H45:H46)</f>
        <v>450000</v>
      </c>
      <c r="I44" s="23"/>
      <c r="J44" s="17"/>
    </row>
    <row r="45" spans="1:10" s="14" customFormat="1" ht="18.75">
      <c r="A45" s="54"/>
      <c r="B45" s="13"/>
      <c r="C45" s="15"/>
      <c r="D45" s="11"/>
      <c r="E45" s="45" t="s">
        <v>121</v>
      </c>
      <c r="F45" s="9"/>
      <c r="G45" s="9"/>
      <c r="H45" s="23">
        <v>300000</v>
      </c>
      <c r="I45" s="23"/>
      <c r="J45" s="17"/>
    </row>
    <row r="46" spans="1:10" s="14" customFormat="1" ht="18.75">
      <c r="A46" s="54"/>
      <c r="B46" s="13"/>
      <c r="C46" s="15"/>
      <c r="D46" s="11"/>
      <c r="E46" s="45" t="s">
        <v>123</v>
      </c>
      <c r="F46" s="9"/>
      <c r="G46" s="9"/>
      <c r="H46" s="23">
        <v>150000</v>
      </c>
      <c r="I46" s="23"/>
      <c r="J46" s="17"/>
    </row>
    <row r="47" spans="1:10" s="14" customFormat="1" ht="19.5">
      <c r="A47" s="54"/>
      <c r="B47" s="25"/>
      <c r="C47" s="19"/>
      <c r="D47" s="11"/>
      <c r="E47" s="38" t="s">
        <v>106</v>
      </c>
      <c r="F47" s="9"/>
      <c r="G47" s="9"/>
      <c r="H47" s="26">
        <f>SUM(H48:H66)</f>
        <v>10908697</v>
      </c>
      <c r="I47" s="23"/>
      <c r="J47" s="17"/>
    </row>
    <row r="48" spans="1:10" s="14" customFormat="1" ht="18.75">
      <c r="A48" s="54"/>
      <c r="B48" s="25"/>
      <c r="C48" s="19"/>
      <c r="D48" s="11"/>
      <c r="E48" s="45" t="s">
        <v>131</v>
      </c>
      <c r="F48" s="9"/>
      <c r="G48" s="9"/>
      <c r="H48" s="23">
        <v>1316307</v>
      </c>
      <c r="I48" s="23"/>
      <c r="J48" s="17"/>
    </row>
    <row r="49" spans="1:10" s="14" customFormat="1" ht="18.75">
      <c r="A49" s="54"/>
      <c r="B49" s="25"/>
      <c r="C49" s="19"/>
      <c r="D49" s="11"/>
      <c r="E49" s="45" t="s">
        <v>157</v>
      </c>
      <c r="F49" s="9"/>
      <c r="G49" s="9"/>
      <c r="H49" s="23">
        <v>443472</v>
      </c>
      <c r="I49" s="23"/>
      <c r="J49" s="17"/>
    </row>
    <row r="50" spans="1:10" s="14" customFormat="1" ht="18.75">
      <c r="A50" s="54"/>
      <c r="B50" s="25"/>
      <c r="C50" s="19"/>
      <c r="D50" s="11"/>
      <c r="E50" s="45" t="s">
        <v>122</v>
      </c>
      <c r="F50" s="9"/>
      <c r="G50" s="9"/>
      <c r="H50" s="23">
        <v>1000000</v>
      </c>
      <c r="I50" s="23"/>
      <c r="J50" s="17"/>
    </row>
    <row r="51" spans="1:10" s="14" customFormat="1" ht="18.75">
      <c r="A51" s="54"/>
      <c r="B51" s="25"/>
      <c r="C51" s="19"/>
      <c r="D51" s="11"/>
      <c r="E51" s="45" t="s">
        <v>124</v>
      </c>
      <c r="F51" s="9"/>
      <c r="G51" s="9"/>
      <c r="H51" s="23">
        <v>1000000</v>
      </c>
      <c r="I51" s="23"/>
      <c r="J51" s="17"/>
    </row>
    <row r="52" spans="1:10" s="14" customFormat="1" ht="18.75">
      <c r="A52" s="54"/>
      <c r="B52" s="25"/>
      <c r="C52" s="19"/>
      <c r="D52" s="11"/>
      <c r="E52" s="45" t="s">
        <v>154</v>
      </c>
      <c r="F52" s="9"/>
      <c r="G52" s="9"/>
      <c r="H52" s="23">
        <v>600000</v>
      </c>
      <c r="I52" s="23"/>
      <c r="J52" s="17"/>
    </row>
    <row r="53" spans="1:10" s="14" customFormat="1" ht="18.75">
      <c r="A53" s="54"/>
      <c r="B53" s="25"/>
      <c r="C53" s="19"/>
      <c r="D53" s="11"/>
      <c r="E53" s="45" t="s">
        <v>125</v>
      </c>
      <c r="F53" s="9"/>
      <c r="G53" s="9"/>
      <c r="H53" s="23">
        <v>600000</v>
      </c>
      <c r="I53" s="23"/>
      <c r="J53" s="17"/>
    </row>
    <row r="54" spans="1:10" s="14" customFormat="1" ht="18.75">
      <c r="A54" s="54"/>
      <c r="B54" s="25"/>
      <c r="C54" s="19"/>
      <c r="D54" s="11"/>
      <c r="E54" s="45" t="s">
        <v>126</v>
      </c>
      <c r="F54" s="9"/>
      <c r="G54" s="9"/>
      <c r="H54" s="23">
        <v>500000</v>
      </c>
      <c r="I54" s="23"/>
      <c r="J54" s="17"/>
    </row>
    <row r="55" spans="1:10" s="14" customFormat="1" ht="18.75">
      <c r="A55" s="54"/>
      <c r="B55" s="25"/>
      <c r="C55" s="19"/>
      <c r="D55" s="11"/>
      <c r="E55" s="81" t="s">
        <v>167</v>
      </c>
      <c r="F55" s="9"/>
      <c r="G55" s="9"/>
      <c r="H55" s="23">
        <v>500000</v>
      </c>
      <c r="I55" s="23"/>
      <c r="J55" s="17"/>
    </row>
    <row r="56" spans="1:10" s="14" customFormat="1" ht="18.75">
      <c r="A56" s="54"/>
      <c r="B56" s="25"/>
      <c r="C56" s="19"/>
      <c r="D56" s="11"/>
      <c r="E56" s="45" t="s">
        <v>127</v>
      </c>
      <c r="F56" s="9"/>
      <c r="G56" s="9"/>
      <c r="H56" s="23">
        <v>400000</v>
      </c>
      <c r="I56" s="23"/>
      <c r="J56" s="17"/>
    </row>
    <row r="57" spans="1:10" s="14" customFormat="1" ht="18.75">
      <c r="A57" s="54"/>
      <c r="B57" s="25"/>
      <c r="C57" s="19"/>
      <c r="D57" s="11"/>
      <c r="E57" s="45" t="s">
        <v>120</v>
      </c>
      <c r="F57" s="9"/>
      <c r="G57" s="9"/>
      <c r="H57" s="23">
        <v>300000</v>
      </c>
      <c r="I57" s="23"/>
      <c r="J57" s="17"/>
    </row>
    <row r="58" spans="1:10" s="14" customFormat="1" ht="18.75">
      <c r="A58" s="54"/>
      <c r="B58" s="25"/>
      <c r="C58" s="19"/>
      <c r="D58" s="11"/>
      <c r="E58" s="45" t="s">
        <v>155</v>
      </c>
      <c r="F58" s="9"/>
      <c r="G58" s="9"/>
      <c r="H58" s="23">
        <v>260000</v>
      </c>
      <c r="I58" s="23"/>
      <c r="J58" s="17"/>
    </row>
    <row r="59" spans="1:10" s="14" customFormat="1" ht="18.75">
      <c r="A59" s="54"/>
      <c r="B59" s="25"/>
      <c r="C59" s="19"/>
      <c r="D59" s="11"/>
      <c r="E59" s="45" t="s">
        <v>133</v>
      </c>
      <c r="F59" s="9"/>
      <c r="G59" s="9"/>
      <c r="H59" s="23">
        <v>1500000</v>
      </c>
      <c r="I59" s="23"/>
      <c r="J59" s="17"/>
    </row>
    <row r="60" spans="1:10" s="14" customFormat="1" ht="18.75">
      <c r="A60" s="54"/>
      <c r="B60" s="25"/>
      <c r="C60" s="19"/>
      <c r="D60" s="11"/>
      <c r="E60" s="45" t="s">
        <v>128</v>
      </c>
      <c r="F60" s="9"/>
      <c r="G60" s="9"/>
      <c r="H60" s="23">
        <v>600000</v>
      </c>
      <c r="I60" s="23"/>
      <c r="J60" s="17"/>
    </row>
    <row r="61" spans="1:10" s="14" customFormat="1" ht="18.75">
      <c r="A61" s="54"/>
      <c r="B61" s="25"/>
      <c r="C61" s="19"/>
      <c r="D61" s="11"/>
      <c r="E61" s="45" t="s">
        <v>126</v>
      </c>
      <c r="F61" s="9"/>
      <c r="G61" s="9"/>
      <c r="H61" s="23">
        <v>600000</v>
      </c>
      <c r="I61" s="23"/>
      <c r="J61" s="17"/>
    </row>
    <row r="62" spans="1:10" s="14" customFormat="1" ht="18.75">
      <c r="A62" s="54"/>
      <c r="B62" s="25"/>
      <c r="C62" s="19"/>
      <c r="D62" s="11"/>
      <c r="E62" s="45" t="s">
        <v>129</v>
      </c>
      <c r="F62" s="9"/>
      <c r="G62" s="9"/>
      <c r="H62" s="23">
        <v>300000</v>
      </c>
      <c r="I62" s="23"/>
      <c r="J62" s="17"/>
    </row>
    <row r="63" spans="1:10" s="14" customFormat="1" ht="18.75">
      <c r="A63" s="54"/>
      <c r="B63" s="25"/>
      <c r="C63" s="19"/>
      <c r="D63" s="11"/>
      <c r="E63" s="45" t="s">
        <v>130</v>
      </c>
      <c r="F63" s="9"/>
      <c r="G63" s="9"/>
      <c r="H63" s="23">
        <v>300000</v>
      </c>
      <c r="I63" s="23"/>
      <c r="J63" s="17"/>
    </row>
    <row r="64" spans="1:10" s="14" customFormat="1" ht="18.75">
      <c r="A64" s="54"/>
      <c r="B64" s="25"/>
      <c r="C64" s="19"/>
      <c r="D64" s="11"/>
      <c r="E64" s="45" t="s">
        <v>131</v>
      </c>
      <c r="F64" s="9"/>
      <c r="G64" s="9"/>
      <c r="H64" s="23">
        <v>250000</v>
      </c>
      <c r="I64" s="23"/>
      <c r="J64" s="17"/>
    </row>
    <row r="65" spans="1:10" s="14" customFormat="1" ht="18.75">
      <c r="A65" s="54"/>
      <c r="B65" s="25"/>
      <c r="C65" s="19"/>
      <c r="D65" s="11"/>
      <c r="E65" s="45" t="s">
        <v>132</v>
      </c>
      <c r="F65" s="9"/>
      <c r="G65" s="9"/>
      <c r="H65" s="23">
        <v>250000</v>
      </c>
      <c r="I65" s="23"/>
      <c r="J65" s="17"/>
    </row>
    <row r="66" spans="1:10" s="14" customFormat="1" ht="18.75">
      <c r="A66" s="54"/>
      <c r="B66" s="25"/>
      <c r="C66" s="19"/>
      <c r="D66" s="11"/>
      <c r="E66" s="81" t="s">
        <v>121</v>
      </c>
      <c r="F66" s="9"/>
      <c r="G66" s="9"/>
      <c r="H66" s="23">
        <f>200000-11082</f>
        <v>188918</v>
      </c>
      <c r="I66" s="23"/>
      <c r="J66" s="17"/>
    </row>
    <row r="67" spans="1:10" s="14" customFormat="1" ht="39">
      <c r="A67" s="54"/>
      <c r="B67" s="25"/>
      <c r="C67" s="19"/>
      <c r="D67" s="11"/>
      <c r="E67" s="80" t="s">
        <v>163</v>
      </c>
      <c r="F67" s="9"/>
      <c r="G67" s="9"/>
      <c r="H67" s="26">
        <v>21556</v>
      </c>
      <c r="I67" s="23"/>
      <c r="J67" s="17"/>
    </row>
    <row r="68" spans="1:10" s="14" customFormat="1" ht="19.5">
      <c r="A68" s="54"/>
      <c r="B68" s="25"/>
      <c r="C68" s="19"/>
      <c r="D68" s="11"/>
      <c r="E68" s="80" t="s">
        <v>174</v>
      </c>
      <c r="F68" s="9"/>
      <c r="G68" s="9"/>
      <c r="H68" s="26">
        <v>20873</v>
      </c>
      <c r="I68" s="23"/>
      <c r="J68" s="17"/>
    </row>
    <row r="69" spans="1:10" s="14" customFormat="1" ht="19.5">
      <c r="A69" s="54"/>
      <c r="B69" s="25"/>
      <c r="C69" s="19"/>
      <c r="D69" s="11"/>
      <c r="E69" s="82" t="s">
        <v>21</v>
      </c>
      <c r="F69" s="9"/>
      <c r="G69" s="9"/>
      <c r="H69" s="26">
        <f>550000-48600-20873-20928</f>
        <v>459599</v>
      </c>
      <c r="I69" s="23"/>
      <c r="J69" s="17"/>
    </row>
    <row r="70" spans="1:10" s="14" customFormat="1" ht="39">
      <c r="A70" s="54"/>
      <c r="B70" s="25"/>
      <c r="C70" s="19"/>
      <c r="D70" s="11"/>
      <c r="E70" s="83" t="s">
        <v>192</v>
      </c>
      <c r="F70" s="26"/>
      <c r="G70" s="26"/>
      <c r="H70" s="26">
        <f>48600+17010</f>
        <v>65610</v>
      </c>
      <c r="I70" s="23"/>
      <c r="J70" s="17"/>
    </row>
    <row r="71" spans="1:10" s="14" customFormat="1" ht="58.5">
      <c r="A71" s="54"/>
      <c r="B71" s="25"/>
      <c r="C71" s="19"/>
      <c r="D71" s="11"/>
      <c r="E71" s="83" t="s">
        <v>193</v>
      </c>
      <c r="F71" s="26"/>
      <c r="G71" s="26"/>
      <c r="H71" s="26">
        <v>15000</v>
      </c>
      <c r="I71" s="23"/>
      <c r="J71" s="17"/>
    </row>
    <row r="72" spans="1:10" s="14" customFormat="1" ht="21" customHeight="1">
      <c r="A72" s="32"/>
      <c r="B72" s="37"/>
      <c r="C72" s="29"/>
      <c r="D72" s="30"/>
      <c r="E72" s="38" t="s">
        <v>84</v>
      </c>
      <c r="F72" s="26"/>
      <c r="G72" s="26"/>
      <c r="H72" s="26">
        <v>450000</v>
      </c>
      <c r="I72" s="12"/>
      <c r="J72" s="17"/>
    </row>
    <row r="73" spans="1:10" s="14" customFormat="1" ht="21" customHeight="1">
      <c r="A73" s="32"/>
      <c r="B73" s="37"/>
      <c r="C73" s="29"/>
      <c r="D73" s="64"/>
      <c r="E73" s="31" t="s">
        <v>134</v>
      </c>
      <c r="F73" s="26"/>
      <c r="G73" s="27"/>
      <c r="H73" s="26">
        <f>SUM(H74:H75)</f>
        <v>600000</v>
      </c>
      <c r="I73" s="12"/>
      <c r="J73" s="17"/>
    </row>
    <row r="74" spans="1:10" s="14" customFormat="1" ht="21" customHeight="1">
      <c r="A74" s="32"/>
      <c r="B74" s="37"/>
      <c r="C74" s="29"/>
      <c r="D74" s="64"/>
      <c r="E74" s="63" t="s">
        <v>137</v>
      </c>
      <c r="F74" s="23"/>
      <c r="G74" s="24"/>
      <c r="H74" s="23">
        <v>300000</v>
      </c>
      <c r="I74" s="12"/>
      <c r="J74" s="17"/>
    </row>
    <row r="75" spans="1:10" s="14" customFormat="1" ht="21" customHeight="1">
      <c r="A75" s="32"/>
      <c r="B75" s="37"/>
      <c r="C75" s="29"/>
      <c r="D75" s="64"/>
      <c r="E75" s="63" t="s">
        <v>136</v>
      </c>
      <c r="F75" s="23"/>
      <c r="G75" s="24"/>
      <c r="H75" s="23">
        <v>300000</v>
      </c>
      <c r="I75" s="12"/>
      <c r="J75" s="17"/>
    </row>
    <row r="76" spans="1:10" s="14" customFormat="1" ht="21" customHeight="1">
      <c r="A76" s="32"/>
      <c r="B76" s="37"/>
      <c r="C76" s="29"/>
      <c r="D76" s="64"/>
      <c r="E76" s="31" t="s">
        <v>1</v>
      </c>
      <c r="F76" s="23"/>
      <c r="G76" s="24"/>
      <c r="H76" s="26">
        <f>H77+H78</f>
        <v>21800</v>
      </c>
      <c r="I76" s="12"/>
      <c r="J76" s="17"/>
    </row>
    <row r="77" spans="1:10" s="14" customFormat="1" ht="21" customHeight="1">
      <c r="A77" s="32"/>
      <c r="B77" s="37"/>
      <c r="C77" s="29"/>
      <c r="D77" s="64"/>
      <c r="E77" s="63" t="s">
        <v>181</v>
      </c>
      <c r="F77" s="23"/>
      <c r="G77" s="24"/>
      <c r="H77" s="23">
        <v>9800</v>
      </c>
      <c r="I77" s="12"/>
      <c r="J77" s="17"/>
    </row>
    <row r="78" spans="1:10" s="14" customFormat="1" ht="21" customHeight="1">
      <c r="A78" s="32"/>
      <c r="B78" s="37"/>
      <c r="C78" s="29"/>
      <c r="D78" s="64"/>
      <c r="E78" s="63" t="s">
        <v>182</v>
      </c>
      <c r="F78" s="23"/>
      <c r="G78" s="24"/>
      <c r="H78" s="23">
        <v>12000</v>
      </c>
      <c r="I78" s="12"/>
      <c r="J78" s="17"/>
    </row>
    <row r="79" spans="1:10" s="14" customFormat="1" ht="37.5">
      <c r="A79" s="58" t="s">
        <v>85</v>
      </c>
      <c r="B79" s="25" t="s">
        <v>86</v>
      </c>
      <c r="C79" s="19" t="s">
        <v>87</v>
      </c>
      <c r="D79" s="71" t="s">
        <v>88</v>
      </c>
      <c r="E79" s="70" t="s">
        <v>1</v>
      </c>
      <c r="F79" s="12"/>
      <c r="G79" s="10"/>
      <c r="H79" s="9">
        <f>H80</f>
        <v>20000</v>
      </c>
      <c r="I79" s="12"/>
      <c r="J79" s="17"/>
    </row>
    <row r="80" spans="1:10" s="14" customFormat="1" ht="37.5">
      <c r="A80" s="54"/>
      <c r="B80" s="25"/>
      <c r="C80" s="19"/>
      <c r="D80" s="11"/>
      <c r="E80" s="22" t="s">
        <v>89</v>
      </c>
      <c r="F80" s="12"/>
      <c r="G80" s="10"/>
      <c r="H80" s="23">
        <v>20000</v>
      </c>
      <c r="I80" s="12"/>
      <c r="J80" s="17"/>
    </row>
    <row r="81" spans="1:10" s="14" customFormat="1" ht="18.75">
      <c r="A81" s="58" t="s">
        <v>57</v>
      </c>
      <c r="B81" s="19" t="s">
        <v>58</v>
      </c>
      <c r="C81" s="67" t="s">
        <v>63</v>
      </c>
      <c r="D81" s="7" t="s">
        <v>59</v>
      </c>
      <c r="E81" s="72" t="s">
        <v>1</v>
      </c>
      <c r="F81" s="12"/>
      <c r="G81" s="10"/>
      <c r="H81" s="9">
        <f>H82</f>
        <v>370000</v>
      </c>
      <c r="I81" s="9"/>
      <c r="J81" s="17"/>
    </row>
    <row r="82" spans="1:10" s="14" customFormat="1" ht="19.5">
      <c r="A82" s="54"/>
      <c r="B82" s="19"/>
      <c r="C82" s="19"/>
      <c r="D82" s="11"/>
      <c r="E82" s="39" t="s">
        <v>111</v>
      </c>
      <c r="F82" s="26"/>
      <c r="G82" s="27"/>
      <c r="H82" s="23">
        <v>370000</v>
      </c>
      <c r="I82" s="23"/>
      <c r="J82" s="17"/>
    </row>
    <row r="83" spans="1:10" s="14" customFormat="1" ht="37.5">
      <c r="A83" s="58" t="s">
        <v>70</v>
      </c>
      <c r="B83" s="19" t="s">
        <v>71</v>
      </c>
      <c r="C83" s="19" t="s">
        <v>19</v>
      </c>
      <c r="D83" s="73" t="s">
        <v>159</v>
      </c>
      <c r="E83" s="70" t="s">
        <v>1</v>
      </c>
      <c r="F83" s="9"/>
      <c r="G83" s="8"/>
      <c r="H83" s="9">
        <f>H84</f>
        <v>3527000</v>
      </c>
      <c r="I83" s="9"/>
      <c r="J83" s="17"/>
    </row>
    <row r="84" spans="1:10" s="14" customFormat="1" ht="112.5">
      <c r="A84" s="54"/>
      <c r="B84" s="19"/>
      <c r="C84" s="55"/>
      <c r="D84" s="56"/>
      <c r="E84" s="57" t="s">
        <v>72</v>
      </c>
      <c r="F84" s="23"/>
      <c r="G84" s="24"/>
      <c r="H84" s="23">
        <v>3527000</v>
      </c>
      <c r="I84" s="23"/>
      <c r="J84" s="17"/>
    </row>
    <row r="85" spans="1:10" s="14" customFormat="1" ht="37.5">
      <c r="A85" s="58" t="s">
        <v>60</v>
      </c>
      <c r="B85" s="19" t="s">
        <v>61</v>
      </c>
      <c r="C85" s="74" t="s">
        <v>19</v>
      </c>
      <c r="D85" s="75" t="s">
        <v>168</v>
      </c>
      <c r="E85" s="70" t="s">
        <v>1</v>
      </c>
      <c r="F85" s="9"/>
      <c r="G85" s="8"/>
      <c r="H85" s="9">
        <f>H86</f>
        <v>4000000</v>
      </c>
      <c r="I85" s="9"/>
      <c r="J85" s="17"/>
    </row>
    <row r="86" spans="1:10" s="14" customFormat="1" ht="18.75">
      <c r="A86" s="58"/>
      <c r="B86" s="19"/>
      <c r="C86" s="19"/>
      <c r="D86" s="7"/>
      <c r="E86" s="22" t="s">
        <v>18</v>
      </c>
      <c r="F86" s="9"/>
      <c r="G86" s="8"/>
      <c r="H86" s="23">
        <v>4000000</v>
      </c>
      <c r="I86" s="12"/>
      <c r="J86" s="17"/>
    </row>
    <row r="87" spans="1:10" s="14" customFormat="1" ht="37.5">
      <c r="A87" s="51" t="s">
        <v>33</v>
      </c>
      <c r="B87" s="46" t="s">
        <v>34</v>
      </c>
      <c r="C87" s="47" t="s">
        <v>19</v>
      </c>
      <c r="D87" s="48" t="s">
        <v>35</v>
      </c>
      <c r="E87" s="76" t="s">
        <v>1</v>
      </c>
      <c r="F87" s="9"/>
      <c r="G87" s="8"/>
      <c r="H87" s="9">
        <f>SUM(H88:H89)</f>
        <v>1350000</v>
      </c>
      <c r="I87" s="9"/>
      <c r="J87" s="17"/>
    </row>
    <row r="88" spans="1:10" s="14" customFormat="1" ht="19.5">
      <c r="A88" s="32"/>
      <c r="B88" s="42"/>
      <c r="C88" s="42"/>
      <c r="D88" s="31"/>
      <c r="E88" s="44" t="s">
        <v>20</v>
      </c>
      <c r="F88" s="26"/>
      <c r="G88" s="27"/>
      <c r="H88" s="23">
        <f>1350000-195814</f>
        <v>1154186</v>
      </c>
      <c r="I88" s="23"/>
      <c r="J88" s="17"/>
    </row>
    <row r="89" spans="1:10" s="14" customFormat="1" ht="37.5">
      <c r="A89" s="32"/>
      <c r="B89" s="42"/>
      <c r="C89" s="42"/>
      <c r="D89" s="31"/>
      <c r="E89" s="44" t="s">
        <v>173</v>
      </c>
      <c r="F89" s="26"/>
      <c r="G89" s="27"/>
      <c r="H89" s="23">
        <v>195814</v>
      </c>
      <c r="I89" s="23"/>
      <c r="J89" s="17"/>
    </row>
    <row r="90" spans="1:10" s="14" customFormat="1" ht="48.75" customHeight="1">
      <c r="A90" s="58" t="s">
        <v>30</v>
      </c>
      <c r="B90" s="25" t="s">
        <v>31</v>
      </c>
      <c r="C90" s="19" t="s">
        <v>19</v>
      </c>
      <c r="D90" s="78" t="s">
        <v>32</v>
      </c>
      <c r="E90" s="79" t="s">
        <v>1</v>
      </c>
      <c r="F90" s="9"/>
      <c r="G90" s="8"/>
      <c r="H90" s="9">
        <f>SUM(H91:H92)</f>
        <v>500000</v>
      </c>
      <c r="I90" s="9"/>
      <c r="J90" s="17"/>
    </row>
    <row r="91" spans="1:10" s="14" customFormat="1" ht="37.5">
      <c r="A91" s="32"/>
      <c r="B91" s="41"/>
      <c r="C91" s="42"/>
      <c r="D91" s="43"/>
      <c r="E91" s="39" t="s">
        <v>109</v>
      </c>
      <c r="F91" s="26"/>
      <c r="G91" s="27"/>
      <c r="H91" s="23">
        <v>500000</v>
      </c>
      <c r="I91" s="23"/>
      <c r="J91" s="17"/>
    </row>
    <row r="92" spans="1:10" s="14" customFormat="1" ht="19.5" hidden="1">
      <c r="A92" s="51"/>
      <c r="B92" s="46"/>
      <c r="C92" s="47"/>
      <c r="D92" s="48"/>
      <c r="E92" s="45" t="s">
        <v>108</v>
      </c>
      <c r="F92" s="23"/>
      <c r="G92" s="24"/>
      <c r="H92" s="23">
        <f>200000-200000</f>
        <v>0</v>
      </c>
      <c r="I92" s="26"/>
      <c r="J92" s="17"/>
    </row>
    <row r="93" spans="1:10" s="14" customFormat="1" ht="37.5">
      <c r="A93" s="46" t="s">
        <v>36</v>
      </c>
      <c r="B93" s="46" t="s">
        <v>37</v>
      </c>
      <c r="C93" s="47" t="s">
        <v>38</v>
      </c>
      <c r="D93" s="48" t="s">
        <v>39</v>
      </c>
      <c r="E93" s="76" t="s">
        <v>1</v>
      </c>
      <c r="F93" s="9"/>
      <c r="G93" s="8"/>
      <c r="H93" s="9">
        <f>H94</f>
        <v>81000</v>
      </c>
      <c r="I93" s="9"/>
      <c r="J93" s="17"/>
    </row>
    <row r="94" spans="1:10" s="14" customFormat="1" ht="19.5">
      <c r="A94" s="58"/>
      <c r="B94" s="19"/>
      <c r="C94" s="19"/>
      <c r="D94" s="7"/>
      <c r="E94" s="44" t="s">
        <v>91</v>
      </c>
      <c r="F94" s="26"/>
      <c r="G94" s="27"/>
      <c r="H94" s="23">
        <v>81000</v>
      </c>
      <c r="I94" s="23"/>
      <c r="J94" s="17"/>
    </row>
    <row r="95" spans="1:10" s="14" customFormat="1" ht="37.5">
      <c r="A95" s="58" t="s">
        <v>40</v>
      </c>
      <c r="B95" s="15"/>
      <c r="C95" s="15"/>
      <c r="D95" s="7" t="s">
        <v>161</v>
      </c>
      <c r="E95" s="7"/>
      <c r="F95" s="9"/>
      <c r="G95" s="8"/>
      <c r="H95" s="9">
        <f>H96</f>
        <v>10135000</v>
      </c>
      <c r="I95" s="9"/>
      <c r="J95" s="17"/>
    </row>
    <row r="96" spans="1:10" s="14" customFormat="1" ht="37.5">
      <c r="A96" s="58" t="s">
        <v>41</v>
      </c>
      <c r="B96" s="15"/>
      <c r="C96" s="15"/>
      <c r="D96" s="7" t="s">
        <v>161</v>
      </c>
      <c r="E96" s="7"/>
      <c r="F96" s="9"/>
      <c r="G96" s="8"/>
      <c r="H96" s="9">
        <f>H97+H99+H106+H111+H114</f>
        <v>10135000</v>
      </c>
      <c r="I96" s="9"/>
      <c r="J96" s="17"/>
    </row>
    <row r="97" spans="1:10" s="14" customFormat="1" ht="75">
      <c r="A97" s="58" t="s">
        <v>92</v>
      </c>
      <c r="B97" s="19" t="s">
        <v>51</v>
      </c>
      <c r="C97" s="19" t="s">
        <v>3</v>
      </c>
      <c r="D97" s="7" t="s">
        <v>52</v>
      </c>
      <c r="E97" s="7" t="s">
        <v>1</v>
      </c>
      <c r="F97" s="12"/>
      <c r="G97" s="10"/>
      <c r="H97" s="9">
        <f>H98</f>
        <v>25000</v>
      </c>
      <c r="I97" s="12"/>
      <c r="J97" s="17"/>
    </row>
    <row r="98" spans="1:10" s="14" customFormat="1" ht="19.5">
      <c r="A98" s="32"/>
      <c r="B98" s="29"/>
      <c r="C98" s="29"/>
      <c r="D98" s="30"/>
      <c r="E98" s="22" t="s">
        <v>91</v>
      </c>
      <c r="F98" s="23"/>
      <c r="G98" s="24"/>
      <c r="H98" s="23">
        <v>25000</v>
      </c>
      <c r="I98" s="23"/>
      <c r="J98" s="17"/>
    </row>
    <row r="99" spans="1:10" s="14" customFormat="1" ht="18.75">
      <c r="A99" s="58" t="s">
        <v>42</v>
      </c>
      <c r="B99" s="19" t="s">
        <v>7</v>
      </c>
      <c r="C99" s="67" t="s">
        <v>5</v>
      </c>
      <c r="D99" s="7" t="s">
        <v>62</v>
      </c>
      <c r="E99" s="7" t="s">
        <v>1</v>
      </c>
      <c r="F99" s="9"/>
      <c r="G99" s="8"/>
      <c r="H99" s="9">
        <f>H100+H105</f>
        <v>2100000</v>
      </c>
      <c r="I99" s="9"/>
      <c r="J99" s="17"/>
    </row>
    <row r="100" spans="1:10" s="14" customFormat="1" ht="19.5">
      <c r="A100" s="32"/>
      <c r="B100" s="29"/>
      <c r="C100" s="29"/>
      <c r="D100" s="30"/>
      <c r="E100" s="30" t="s">
        <v>93</v>
      </c>
      <c r="F100" s="26"/>
      <c r="G100" s="27"/>
      <c r="H100" s="26">
        <f>SUM(H101:H104)</f>
        <v>2000000</v>
      </c>
      <c r="I100" s="23"/>
      <c r="J100" s="17"/>
    </row>
    <row r="101" spans="1:10" s="14" customFormat="1" ht="19.5">
      <c r="A101" s="32"/>
      <c r="B101" s="29"/>
      <c r="C101" s="29"/>
      <c r="D101" s="30"/>
      <c r="E101" s="22" t="s">
        <v>146</v>
      </c>
      <c r="F101" s="23"/>
      <c r="G101" s="24"/>
      <c r="H101" s="23">
        <v>500000</v>
      </c>
      <c r="I101" s="23"/>
      <c r="J101" s="17"/>
    </row>
    <row r="102" spans="1:10" s="14" customFormat="1" ht="19.5">
      <c r="A102" s="32"/>
      <c r="B102" s="29"/>
      <c r="C102" s="29"/>
      <c r="D102" s="30"/>
      <c r="E102" s="22" t="s">
        <v>166</v>
      </c>
      <c r="F102" s="23"/>
      <c r="G102" s="24"/>
      <c r="H102" s="23">
        <v>300000</v>
      </c>
      <c r="I102" s="23"/>
      <c r="J102" s="17"/>
    </row>
    <row r="103" spans="1:10" s="14" customFormat="1" ht="19.5">
      <c r="A103" s="32"/>
      <c r="B103" s="29"/>
      <c r="C103" s="29"/>
      <c r="D103" s="30"/>
      <c r="E103" s="22" t="s">
        <v>147</v>
      </c>
      <c r="F103" s="23"/>
      <c r="G103" s="24"/>
      <c r="H103" s="23">
        <v>200000</v>
      </c>
      <c r="I103" s="23"/>
      <c r="J103" s="17"/>
    </row>
    <row r="104" spans="1:10" s="14" customFormat="1" ht="19.5">
      <c r="A104" s="32"/>
      <c r="B104" s="29"/>
      <c r="C104" s="29"/>
      <c r="D104" s="30"/>
      <c r="E104" s="22" t="s">
        <v>148</v>
      </c>
      <c r="F104" s="23"/>
      <c r="G104" s="24"/>
      <c r="H104" s="23">
        <v>1000000</v>
      </c>
      <c r="I104" s="23"/>
      <c r="J104" s="17"/>
    </row>
    <row r="105" spans="1:10" s="14" customFormat="1" ht="19.5">
      <c r="A105" s="32"/>
      <c r="B105" s="29"/>
      <c r="C105" s="29"/>
      <c r="D105" s="30"/>
      <c r="E105" s="30" t="s">
        <v>91</v>
      </c>
      <c r="F105" s="26"/>
      <c r="G105" s="27"/>
      <c r="H105" s="26">
        <v>100000</v>
      </c>
      <c r="I105" s="23"/>
      <c r="J105" s="17"/>
    </row>
    <row r="106" spans="1:10" s="14" customFormat="1" ht="112.5">
      <c r="A106" s="58" t="s">
        <v>43</v>
      </c>
      <c r="B106" s="19" t="s">
        <v>8</v>
      </c>
      <c r="C106" s="19" t="s">
        <v>6</v>
      </c>
      <c r="D106" s="7" t="s">
        <v>44</v>
      </c>
      <c r="E106" s="7" t="s">
        <v>1</v>
      </c>
      <c r="F106" s="9"/>
      <c r="G106" s="8"/>
      <c r="H106" s="9">
        <f>SUM(H107:H110)</f>
        <v>7093000</v>
      </c>
      <c r="I106" s="9"/>
      <c r="J106" s="17"/>
    </row>
    <row r="107" spans="1:10" s="14" customFormat="1" ht="37.5">
      <c r="A107" s="58"/>
      <c r="B107" s="29"/>
      <c r="C107" s="29"/>
      <c r="D107" s="30"/>
      <c r="E107" s="63" t="s">
        <v>183</v>
      </c>
      <c r="F107" s="23"/>
      <c r="G107" s="24"/>
      <c r="H107" s="23">
        <v>200000</v>
      </c>
      <c r="I107" s="23"/>
      <c r="J107" s="17"/>
    </row>
    <row r="108" spans="1:10" s="14" customFormat="1" ht="19.5">
      <c r="A108" s="58"/>
      <c r="B108" s="29"/>
      <c r="C108" s="29"/>
      <c r="D108" s="30"/>
      <c r="E108" s="22" t="s">
        <v>149</v>
      </c>
      <c r="F108" s="23"/>
      <c r="G108" s="24"/>
      <c r="H108" s="23">
        <v>200000</v>
      </c>
      <c r="I108" s="23"/>
      <c r="J108" s="17"/>
    </row>
    <row r="109" spans="1:10" s="14" customFormat="1" ht="37.5">
      <c r="A109" s="58"/>
      <c r="B109" s="29"/>
      <c r="C109" s="29"/>
      <c r="D109" s="30"/>
      <c r="E109" s="22" t="s">
        <v>150</v>
      </c>
      <c r="F109" s="23"/>
      <c r="G109" s="24"/>
      <c r="H109" s="23">
        <v>300000</v>
      </c>
      <c r="I109" s="23"/>
      <c r="J109" s="17"/>
    </row>
    <row r="110" spans="1:10" s="14" customFormat="1" ht="75">
      <c r="A110" s="58"/>
      <c r="B110" s="29"/>
      <c r="C110" s="29"/>
      <c r="D110" s="30"/>
      <c r="E110" s="65" t="s">
        <v>107</v>
      </c>
      <c r="F110" s="23"/>
      <c r="G110" s="24"/>
      <c r="H110" s="23">
        <v>6393000</v>
      </c>
      <c r="I110" s="23"/>
      <c r="J110" s="17"/>
    </row>
    <row r="111" spans="1:10" s="14" customFormat="1" ht="85.5" customHeight="1">
      <c r="A111" s="58" t="s">
        <v>95</v>
      </c>
      <c r="B111" s="19" t="s">
        <v>9</v>
      </c>
      <c r="C111" s="19" t="s">
        <v>96</v>
      </c>
      <c r="D111" s="7" t="s">
        <v>94</v>
      </c>
      <c r="E111" s="7"/>
      <c r="F111" s="12"/>
      <c r="G111" s="10"/>
      <c r="H111" s="9">
        <f>H112+H113</f>
        <v>500000</v>
      </c>
      <c r="I111" s="12"/>
      <c r="J111" s="17"/>
    </row>
    <row r="112" spans="1:10" s="14" customFormat="1" ht="19.5">
      <c r="A112" s="58"/>
      <c r="B112" s="29"/>
      <c r="C112" s="29"/>
      <c r="D112" s="30"/>
      <c r="E112" s="65" t="s">
        <v>151</v>
      </c>
      <c r="F112" s="23"/>
      <c r="G112" s="24"/>
      <c r="H112" s="23">
        <v>300000</v>
      </c>
      <c r="I112" s="23"/>
      <c r="J112" s="17"/>
    </row>
    <row r="113" spans="1:10" s="14" customFormat="1" ht="77.25" customHeight="1">
      <c r="A113" s="58"/>
      <c r="B113" s="29"/>
      <c r="C113" s="29"/>
      <c r="D113" s="30"/>
      <c r="E113" s="84" t="s">
        <v>184</v>
      </c>
      <c r="F113" s="23"/>
      <c r="G113" s="24"/>
      <c r="H113" s="23">
        <v>200000</v>
      </c>
      <c r="I113" s="23"/>
      <c r="J113" s="17"/>
    </row>
    <row r="114" spans="1:10" s="14" customFormat="1" ht="77.25" customHeight="1">
      <c r="A114" s="58" t="s">
        <v>191</v>
      </c>
      <c r="B114" s="85" t="s">
        <v>185</v>
      </c>
      <c r="C114" s="85" t="s">
        <v>186</v>
      </c>
      <c r="D114" s="30" t="s">
        <v>187</v>
      </c>
      <c r="E114" s="7" t="s">
        <v>1</v>
      </c>
      <c r="F114" s="23"/>
      <c r="G114" s="24"/>
      <c r="H114" s="9">
        <f>H115+H116+H117</f>
        <v>417000</v>
      </c>
      <c r="I114" s="23"/>
      <c r="J114" s="17"/>
    </row>
    <row r="115" spans="1:10" s="14" customFormat="1" ht="33.75" customHeight="1">
      <c r="A115" s="58"/>
      <c r="B115" s="85"/>
      <c r="C115" s="85"/>
      <c r="D115" s="30"/>
      <c r="E115" s="84" t="s">
        <v>188</v>
      </c>
      <c r="F115" s="23"/>
      <c r="G115" s="24"/>
      <c r="H115" s="23">
        <v>48000</v>
      </c>
      <c r="I115" s="23"/>
      <c r="J115" s="17"/>
    </row>
    <row r="116" spans="1:10" s="14" customFormat="1" ht="58.5" customHeight="1">
      <c r="A116" s="58"/>
      <c r="B116" s="85"/>
      <c r="C116" s="85"/>
      <c r="D116" s="30"/>
      <c r="E116" s="84" t="s">
        <v>190</v>
      </c>
      <c r="F116" s="23"/>
      <c r="G116" s="24"/>
      <c r="H116" s="23">
        <v>118000</v>
      </c>
      <c r="I116" s="23"/>
      <c r="J116" s="17"/>
    </row>
    <row r="117" spans="1:10" s="14" customFormat="1" ht="45.75" customHeight="1">
      <c r="A117" s="58"/>
      <c r="B117" s="85"/>
      <c r="C117" s="85"/>
      <c r="D117" s="30"/>
      <c r="E117" s="84" t="s">
        <v>189</v>
      </c>
      <c r="F117" s="23"/>
      <c r="G117" s="24"/>
      <c r="H117" s="23">
        <v>251000</v>
      </c>
      <c r="I117" s="23"/>
      <c r="J117" s="17"/>
    </row>
    <row r="118" spans="1:10" s="14" customFormat="1" ht="54" customHeight="1">
      <c r="A118" s="58" t="s">
        <v>64</v>
      </c>
      <c r="B118" s="29"/>
      <c r="C118" s="29"/>
      <c r="D118" s="7" t="s">
        <v>50</v>
      </c>
      <c r="E118" s="22"/>
      <c r="F118" s="23"/>
      <c r="G118" s="24"/>
      <c r="H118" s="9">
        <f>H119</f>
        <v>327000</v>
      </c>
      <c r="I118" s="9"/>
      <c r="J118" s="17"/>
    </row>
    <row r="119" spans="1:10" s="14" customFormat="1" ht="56.25">
      <c r="A119" s="58" t="s">
        <v>65</v>
      </c>
      <c r="B119" s="29"/>
      <c r="C119" s="29"/>
      <c r="D119" s="7" t="s">
        <v>50</v>
      </c>
      <c r="E119" s="22"/>
      <c r="F119" s="23"/>
      <c r="G119" s="24"/>
      <c r="H119" s="9">
        <f>H120+H122</f>
        <v>327000</v>
      </c>
      <c r="I119" s="9"/>
      <c r="J119" s="17"/>
    </row>
    <row r="120" spans="1:10" s="14" customFormat="1" ht="75">
      <c r="A120" s="58" t="s">
        <v>66</v>
      </c>
      <c r="B120" s="19" t="s">
        <v>51</v>
      </c>
      <c r="C120" s="19" t="s">
        <v>3</v>
      </c>
      <c r="D120" s="7" t="s">
        <v>52</v>
      </c>
      <c r="E120" s="7" t="s">
        <v>1</v>
      </c>
      <c r="F120" s="12"/>
      <c r="G120" s="10"/>
      <c r="H120" s="9">
        <f>H121</f>
        <v>27000</v>
      </c>
      <c r="I120" s="9"/>
      <c r="J120" s="17"/>
    </row>
    <row r="121" spans="1:10" s="14" customFormat="1" ht="19.5">
      <c r="A121" s="32"/>
      <c r="B121" s="29"/>
      <c r="C121" s="29"/>
      <c r="D121" s="30"/>
      <c r="E121" s="22" t="s">
        <v>91</v>
      </c>
      <c r="F121" s="23"/>
      <c r="G121" s="24"/>
      <c r="H121" s="23">
        <v>27000</v>
      </c>
      <c r="I121" s="23"/>
      <c r="J121" s="17"/>
    </row>
    <row r="122" spans="1:10" s="14" customFormat="1" ht="56.25">
      <c r="A122" s="58" t="s">
        <v>97</v>
      </c>
      <c r="B122" s="19" t="s">
        <v>98</v>
      </c>
      <c r="C122" s="19" t="s">
        <v>7</v>
      </c>
      <c r="D122" s="77" t="s">
        <v>99</v>
      </c>
      <c r="E122" s="7" t="s">
        <v>1</v>
      </c>
      <c r="F122" s="12"/>
      <c r="G122" s="10"/>
      <c r="H122" s="9">
        <f>H123</f>
        <v>300000</v>
      </c>
      <c r="I122" s="12"/>
      <c r="J122" s="17"/>
    </row>
    <row r="123" spans="1:10" s="14" customFormat="1" ht="19.5">
      <c r="A123" s="32"/>
      <c r="B123" s="29"/>
      <c r="C123" s="29"/>
      <c r="D123" s="30"/>
      <c r="E123" s="22" t="s">
        <v>100</v>
      </c>
      <c r="F123" s="23"/>
      <c r="G123" s="24"/>
      <c r="H123" s="23">
        <v>300000</v>
      </c>
      <c r="I123" s="23"/>
      <c r="J123" s="17"/>
    </row>
    <row r="124" spans="1:10" s="14" customFormat="1" ht="31.5">
      <c r="A124" s="58" t="s">
        <v>101</v>
      </c>
      <c r="B124" s="19"/>
      <c r="C124" s="19"/>
      <c r="D124" s="61" t="s">
        <v>160</v>
      </c>
      <c r="E124" s="11"/>
      <c r="F124" s="12"/>
      <c r="G124" s="10"/>
      <c r="H124" s="9">
        <f>H125</f>
        <v>13000</v>
      </c>
      <c r="I124" s="9"/>
      <c r="J124" s="17"/>
    </row>
    <row r="125" spans="1:10" s="14" customFormat="1" ht="31.5">
      <c r="A125" s="58" t="s">
        <v>102</v>
      </c>
      <c r="B125" s="19"/>
      <c r="C125" s="19"/>
      <c r="D125" s="61" t="s">
        <v>160</v>
      </c>
      <c r="E125" s="11"/>
      <c r="F125" s="12"/>
      <c r="G125" s="10"/>
      <c r="H125" s="9">
        <f>H126</f>
        <v>13000</v>
      </c>
      <c r="I125" s="9"/>
      <c r="J125" s="17"/>
    </row>
    <row r="126" spans="1:10" s="14" customFormat="1" ht="83.25" customHeight="1">
      <c r="A126" s="58" t="s">
        <v>103</v>
      </c>
      <c r="B126" s="19" t="s">
        <v>51</v>
      </c>
      <c r="C126" s="19" t="s">
        <v>3</v>
      </c>
      <c r="D126" s="7" t="s">
        <v>52</v>
      </c>
      <c r="E126" s="7" t="s">
        <v>1</v>
      </c>
      <c r="F126" s="12"/>
      <c r="G126" s="10"/>
      <c r="H126" s="9">
        <f>H127</f>
        <v>13000</v>
      </c>
      <c r="I126" s="12"/>
      <c r="J126" s="17"/>
    </row>
    <row r="127" spans="1:10" s="14" customFormat="1" ht="70.5" customHeight="1">
      <c r="A127" s="32"/>
      <c r="B127" s="29"/>
      <c r="C127" s="29"/>
      <c r="D127" s="30"/>
      <c r="E127" s="22" t="s">
        <v>91</v>
      </c>
      <c r="F127" s="23"/>
      <c r="G127" s="24"/>
      <c r="H127" s="23">
        <v>13000</v>
      </c>
      <c r="I127" s="23"/>
      <c r="J127" s="17"/>
    </row>
    <row r="128" spans="1:10" s="14" customFormat="1" ht="37.5">
      <c r="A128" s="58" t="s">
        <v>45</v>
      </c>
      <c r="B128" s="29"/>
      <c r="C128" s="29"/>
      <c r="D128" s="7" t="s">
        <v>162</v>
      </c>
      <c r="E128" s="30"/>
      <c r="F128" s="23"/>
      <c r="G128" s="24"/>
      <c r="H128" s="9">
        <f>H129</f>
        <v>2016200</v>
      </c>
      <c r="I128" s="26"/>
      <c r="J128" s="17"/>
    </row>
    <row r="129" spans="1:10" s="14" customFormat="1" ht="37.5">
      <c r="A129" s="58" t="s">
        <v>46</v>
      </c>
      <c r="B129" s="29"/>
      <c r="C129" s="29"/>
      <c r="D129" s="7" t="s">
        <v>162</v>
      </c>
      <c r="E129" s="30"/>
      <c r="F129" s="23"/>
      <c r="G129" s="24"/>
      <c r="H129" s="9">
        <f>H130+H133</f>
        <v>2016200</v>
      </c>
      <c r="I129" s="26"/>
      <c r="J129" s="17"/>
    </row>
    <row r="130" spans="1:10" s="14" customFormat="1" ht="93.75">
      <c r="A130" s="58" t="s">
        <v>47</v>
      </c>
      <c r="B130" s="58" t="s">
        <v>48</v>
      </c>
      <c r="C130" s="58" t="s">
        <v>16</v>
      </c>
      <c r="D130" s="7" t="s">
        <v>49</v>
      </c>
      <c r="E130" s="7" t="s">
        <v>1</v>
      </c>
      <c r="F130" s="9"/>
      <c r="G130" s="8"/>
      <c r="H130" s="9">
        <f>SUM(H131:H132)</f>
        <v>158700</v>
      </c>
      <c r="I130" s="9"/>
      <c r="J130" s="17"/>
    </row>
    <row r="131" spans="1:10" s="14" customFormat="1" ht="75">
      <c r="A131" s="32"/>
      <c r="B131" s="32"/>
      <c r="C131" s="32"/>
      <c r="D131" s="30"/>
      <c r="E131" s="22" t="s">
        <v>153</v>
      </c>
      <c r="F131" s="23"/>
      <c r="G131" s="24"/>
      <c r="H131" s="23">
        <v>94100</v>
      </c>
      <c r="I131" s="23"/>
      <c r="J131" s="17"/>
    </row>
    <row r="132" spans="1:10" s="14" customFormat="1" ht="19.5">
      <c r="A132" s="32"/>
      <c r="B132" s="32"/>
      <c r="C132" s="32"/>
      <c r="D132" s="33"/>
      <c r="E132" s="22" t="s">
        <v>152</v>
      </c>
      <c r="F132" s="27"/>
      <c r="G132" s="27"/>
      <c r="H132" s="23">
        <v>64600</v>
      </c>
      <c r="I132" s="23"/>
      <c r="J132" s="17"/>
    </row>
    <row r="133" spans="1:10" s="14" customFormat="1" ht="37.5">
      <c r="A133" s="58" t="s">
        <v>67</v>
      </c>
      <c r="B133" s="58" t="s">
        <v>68</v>
      </c>
      <c r="C133" s="58" t="s">
        <v>17</v>
      </c>
      <c r="D133" s="7" t="s">
        <v>69</v>
      </c>
      <c r="E133" s="7" t="s">
        <v>1</v>
      </c>
      <c r="F133" s="8"/>
      <c r="G133" s="8"/>
      <c r="H133" s="9">
        <f>H134+H139</f>
        <v>1857500</v>
      </c>
      <c r="I133" s="9"/>
      <c r="J133" s="17"/>
    </row>
    <row r="134" spans="1:10" s="14" customFormat="1" ht="19.5">
      <c r="A134" s="54"/>
      <c r="B134" s="54"/>
      <c r="C134" s="54"/>
      <c r="D134" s="11"/>
      <c r="E134" s="30" t="s">
        <v>91</v>
      </c>
      <c r="F134" s="27"/>
      <c r="G134" s="27"/>
      <c r="H134" s="26">
        <f>SUM(H135:H138)</f>
        <v>346100</v>
      </c>
      <c r="I134" s="23"/>
      <c r="J134" s="17"/>
    </row>
    <row r="135" spans="1:10" s="14" customFormat="1" ht="19.5">
      <c r="A135" s="54"/>
      <c r="B135" s="54"/>
      <c r="C135" s="54"/>
      <c r="D135" s="11"/>
      <c r="E135" s="22" t="s">
        <v>140</v>
      </c>
      <c r="F135" s="27"/>
      <c r="G135" s="27"/>
      <c r="H135" s="23">
        <v>18600</v>
      </c>
      <c r="I135" s="23"/>
      <c r="J135" s="17"/>
    </row>
    <row r="136" spans="1:10" s="14" customFormat="1" ht="19.5">
      <c r="A136" s="54"/>
      <c r="B136" s="54"/>
      <c r="C136" s="54"/>
      <c r="D136" s="11"/>
      <c r="E136" s="22" t="s">
        <v>141</v>
      </c>
      <c r="F136" s="27"/>
      <c r="G136" s="27"/>
      <c r="H136" s="23">
        <v>160000</v>
      </c>
      <c r="I136" s="23"/>
      <c r="J136" s="17"/>
    </row>
    <row r="137" spans="1:10" s="14" customFormat="1" ht="19.5">
      <c r="A137" s="54"/>
      <c r="B137" s="54"/>
      <c r="C137" s="54"/>
      <c r="D137" s="11"/>
      <c r="E137" s="22" t="s">
        <v>100</v>
      </c>
      <c r="F137" s="27"/>
      <c r="G137" s="27"/>
      <c r="H137" s="23">
        <v>160000</v>
      </c>
      <c r="I137" s="23"/>
      <c r="J137" s="17"/>
    </row>
    <row r="138" spans="1:10" ht="19.5">
      <c r="A138" s="54"/>
      <c r="B138" s="54"/>
      <c r="C138" s="54"/>
      <c r="D138" s="11"/>
      <c r="E138" s="22" t="s">
        <v>145</v>
      </c>
      <c r="F138" s="27"/>
      <c r="G138" s="27"/>
      <c r="H138" s="23">
        <v>7500</v>
      </c>
      <c r="I138" s="23"/>
      <c r="J138" s="1"/>
    </row>
    <row r="139" spans="1:10" ht="19.5">
      <c r="A139" s="54"/>
      <c r="B139" s="54"/>
      <c r="C139" s="54"/>
      <c r="D139" s="11"/>
      <c r="E139" s="30" t="s">
        <v>144</v>
      </c>
      <c r="F139" s="27"/>
      <c r="G139" s="27"/>
      <c r="H139" s="26">
        <f>SUM(H140:H141)</f>
        <v>1511400</v>
      </c>
      <c r="I139" s="23"/>
      <c r="J139" s="1"/>
    </row>
    <row r="140" spans="1:9" ht="19.5">
      <c r="A140" s="54"/>
      <c r="B140" s="54"/>
      <c r="C140" s="54"/>
      <c r="D140" s="11"/>
      <c r="E140" s="22" t="s">
        <v>143</v>
      </c>
      <c r="F140" s="27"/>
      <c r="G140" s="27"/>
      <c r="H140" s="23">
        <v>1461400</v>
      </c>
      <c r="I140" s="23"/>
    </row>
    <row r="141" spans="1:9" ht="19.5">
      <c r="A141" s="54"/>
      <c r="B141" s="54"/>
      <c r="C141" s="54"/>
      <c r="D141" s="11"/>
      <c r="E141" s="22" t="s">
        <v>142</v>
      </c>
      <c r="F141" s="27"/>
      <c r="G141" s="27"/>
      <c r="H141" s="23">
        <v>50000</v>
      </c>
      <c r="I141" s="23"/>
    </row>
    <row r="142" spans="1:9" ht="18.75">
      <c r="A142" s="52"/>
      <c r="B142" s="52"/>
      <c r="C142" s="52"/>
      <c r="D142" s="16" t="s">
        <v>0</v>
      </c>
      <c r="E142" s="7"/>
      <c r="F142" s="9"/>
      <c r="G142" s="10"/>
      <c r="H142" s="9">
        <f>H11+H95+H118+H124+H128</f>
        <v>40252367</v>
      </c>
      <c r="I142" s="9"/>
    </row>
    <row r="143" spans="1:9" ht="18.75">
      <c r="A143" s="14"/>
      <c r="B143" s="50"/>
      <c r="C143" s="50"/>
      <c r="D143" s="59"/>
      <c r="E143" s="5"/>
      <c r="F143" s="5"/>
      <c r="G143" s="5"/>
      <c r="H143" s="5"/>
      <c r="I143" s="5"/>
    </row>
    <row r="144" spans="4:9" ht="18.75">
      <c r="D144" s="5"/>
      <c r="E144" s="53" t="s">
        <v>14</v>
      </c>
      <c r="F144" s="28"/>
      <c r="G144" s="86"/>
      <c r="H144" s="86"/>
      <c r="I144" s="86"/>
    </row>
    <row r="145" spans="1:9" ht="18.75">
      <c r="A145" s="90" t="s">
        <v>13</v>
      </c>
      <c r="B145" s="90"/>
      <c r="C145" s="90"/>
      <c r="D145" s="50"/>
      <c r="I145" s="2"/>
    </row>
    <row r="146" spans="5:9" ht="15.75">
      <c r="E146" s="1"/>
      <c r="F146" s="1"/>
      <c r="G146" s="1"/>
      <c r="H146" s="1"/>
      <c r="I146" s="2"/>
    </row>
    <row r="147" ht="15.75">
      <c r="D147" s="49"/>
    </row>
  </sheetData>
  <mergeCells count="12">
    <mergeCell ref="A145:C145"/>
    <mergeCell ref="A8:A9"/>
    <mergeCell ref="G144:I144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2019-03-13T13:11:29Z</cp:lastPrinted>
  <dcterms:created xsi:type="dcterms:W3CDTF">2011-01-09T13:53:45Z</dcterms:created>
  <dcterms:modified xsi:type="dcterms:W3CDTF">2019-03-13T13:18:12Z</dcterms:modified>
  <cp:category/>
  <cp:version/>
  <cp:contentType/>
  <cp:contentStatus/>
</cp:coreProperties>
</file>