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І квартал" sheetId="1" r:id="rId1"/>
    <sheet name="2 квартал" sheetId="3" r:id="rId2"/>
    <sheet name="3 квартал" sheetId="2" r:id="rId3"/>
    <sheet name="2022 рік" sheetId="5" r:id="rId4"/>
  </sheets>
  <calcPr calcId="124519"/>
</workbook>
</file>

<file path=xl/calcChain.xml><?xml version="1.0" encoding="utf-8"?>
<calcChain xmlns="http://schemas.openxmlformats.org/spreadsheetml/2006/main">
  <c r="J15" i="5"/>
  <c r="G20"/>
  <c r="G15" s="1"/>
  <c r="I32"/>
  <c r="E20"/>
  <c r="H40"/>
  <c r="I40" s="1"/>
  <c r="D20"/>
  <c r="I46"/>
  <c r="H46"/>
  <c r="J46" s="1"/>
  <c r="H45"/>
  <c r="J45" s="1"/>
  <c r="G44"/>
  <c r="F44"/>
  <c r="E44"/>
  <c r="H44" s="1"/>
  <c r="I44" s="1"/>
  <c r="D44"/>
  <c r="C44"/>
  <c r="J43"/>
  <c r="I43"/>
  <c r="H43"/>
  <c r="J42"/>
  <c r="H42"/>
  <c r="I42" s="1"/>
  <c r="J41"/>
  <c r="I41"/>
  <c r="H41"/>
  <c r="H39"/>
  <c r="I39" s="1"/>
  <c r="I38"/>
  <c r="I37"/>
  <c r="I36"/>
  <c r="I35"/>
  <c r="G34"/>
  <c r="F34"/>
  <c r="E34"/>
  <c r="D34"/>
  <c r="H33"/>
  <c r="I33" s="1"/>
  <c r="I31"/>
  <c r="H31"/>
  <c r="H30"/>
  <c r="I30" s="1"/>
  <c r="H29"/>
  <c r="I29" s="1"/>
  <c r="H28"/>
  <c r="I28" s="1"/>
  <c r="H27"/>
  <c r="I27" s="1"/>
  <c r="H26"/>
  <c r="I26" s="1"/>
  <c r="H25"/>
  <c r="I25" s="1"/>
  <c r="H24"/>
  <c r="I24" s="1"/>
  <c r="H23"/>
  <c r="I23" s="1"/>
  <c r="H22"/>
  <c r="I22" s="1"/>
  <c r="H21"/>
  <c r="I21" s="1"/>
  <c r="F20"/>
  <c r="H19"/>
  <c r="I19" s="1"/>
  <c r="J19" s="1"/>
  <c r="H18"/>
  <c r="H17"/>
  <c r="G16"/>
  <c r="F16"/>
  <c r="E16"/>
  <c r="D16"/>
  <c r="C15"/>
  <c r="C14" s="1"/>
  <c r="H13"/>
  <c r="I13" s="1"/>
  <c r="J13" s="1"/>
  <c r="H12"/>
  <c r="I12" s="1"/>
  <c r="G11"/>
  <c r="F11"/>
  <c r="E11"/>
  <c r="D11"/>
  <c r="D7" s="1"/>
  <c r="C11"/>
  <c r="H10"/>
  <c r="I10" s="1"/>
  <c r="J10" s="1"/>
  <c r="H9"/>
  <c r="I9" s="1"/>
  <c r="J9" s="1"/>
  <c r="G8"/>
  <c r="F8"/>
  <c r="E8"/>
  <c r="D8"/>
  <c r="C8"/>
  <c r="C7" s="1"/>
  <c r="H38" i="2"/>
  <c r="H18"/>
  <c r="E20"/>
  <c r="D20"/>
  <c r="G33"/>
  <c r="F33"/>
  <c r="E33"/>
  <c r="G20"/>
  <c r="F20"/>
  <c r="H28"/>
  <c r="I28" s="1"/>
  <c r="H45"/>
  <c r="J45" s="1"/>
  <c r="H44"/>
  <c r="I44" s="1"/>
  <c r="G43"/>
  <c r="F43"/>
  <c r="E43"/>
  <c r="D43"/>
  <c r="C43"/>
  <c r="H42"/>
  <c r="J42" s="1"/>
  <c r="J41"/>
  <c r="H41"/>
  <c r="I41" s="1"/>
  <c r="J40"/>
  <c r="H40"/>
  <c r="I40" s="1"/>
  <c r="I39"/>
  <c r="I38"/>
  <c r="I37"/>
  <c r="I36"/>
  <c r="I35"/>
  <c r="I34"/>
  <c r="D33"/>
  <c r="H32"/>
  <c r="I32" s="1"/>
  <c r="H31"/>
  <c r="I31" s="1"/>
  <c r="H30"/>
  <c r="I30" s="1"/>
  <c r="H29"/>
  <c r="I29" s="1"/>
  <c r="H27"/>
  <c r="I27" s="1"/>
  <c r="H26"/>
  <c r="I26" s="1"/>
  <c r="H25"/>
  <c r="I25" s="1"/>
  <c r="H24"/>
  <c r="I24" s="1"/>
  <c r="H23"/>
  <c r="I23" s="1"/>
  <c r="H22"/>
  <c r="I22" s="1"/>
  <c r="H21"/>
  <c r="I21" s="1"/>
  <c r="H19"/>
  <c r="I19" s="1"/>
  <c r="J19" s="1"/>
  <c r="H17"/>
  <c r="G16"/>
  <c r="F16"/>
  <c r="E16"/>
  <c r="D16"/>
  <c r="C15"/>
  <c r="C14" s="1"/>
  <c r="H13"/>
  <c r="I13" s="1"/>
  <c r="J13" s="1"/>
  <c r="H12"/>
  <c r="I12" s="1"/>
  <c r="J12" s="1"/>
  <c r="G11"/>
  <c r="F11"/>
  <c r="E11"/>
  <c r="D11"/>
  <c r="C11"/>
  <c r="H10"/>
  <c r="I10" s="1"/>
  <c r="J10" s="1"/>
  <c r="H9"/>
  <c r="I9" s="1"/>
  <c r="J9" s="1"/>
  <c r="G8"/>
  <c r="F8"/>
  <c r="E8"/>
  <c r="D8"/>
  <c r="C8"/>
  <c r="C7" s="1"/>
  <c r="G20" i="3"/>
  <c r="F20"/>
  <c r="G7"/>
  <c r="J9"/>
  <c r="G9" i="1"/>
  <c r="C6" i="5" l="1"/>
  <c r="G7"/>
  <c r="G14"/>
  <c r="F15"/>
  <c r="F14" s="1"/>
  <c r="H34"/>
  <c r="I34" s="1"/>
  <c r="J34" s="1"/>
  <c r="H20"/>
  <c r="I20" s="1"/>
  <c r="J20" s="1"/>
  <c r="E15"/>
  <c r="F7"/>
  <c r="H8"/>
  <c r="H7" s="1"/>
  <c r="E7"/>
  <c r="J44"/>
  <c r="J12"/>
  <c r="J11" s="1"/>
  <c r="I11"/>
  <c r="D15"/>
  <c r="H16"/>
  <c r="I16" s="1"/>
  <c r="J16" s="1"/>
  <c r="H11"/>
  <c r="I45"/>
  <c r="I8"/>
  <c r="G7" i="2"/>
  <c r="C6"/>
  <c r="D15"/>
  <c r="D14" s="1"/>
  <c r="E7"/>
  <c r="H11"/>
  <c r="I42"/>
  <c r="I45"/>
  <c r="H33"/>
  <c r="F15"/>
  <c r="F14" s="1"/>
  <c r="I33"/>
  <c r="J33" s="1"/>
  <c r="H20"/>
  <c r="I20" s="1"/>
  <c r="J20" s="1"/>
  <c r="H43"/>
  <c r="I43" s="1"/>
  <c r="D7"/>
  <c r="E15"/>
  <c r="H8"/>
  <c r="H7" s="1"/>
  <c r="F7"/>
  <c r="G15"/>
  <c r="G14" s="1"/>
  <c r="J11"/>
  <c r="J44"/>
  <c r="I11"/>
  <c r="H16"/>
  <c r="I16" s="1"/>
  <c r="J16" s="1"/>
  <c r="I8"/>
  <c r="H9" i="3"/>
  <c r="F7"/>
  <c r="E20"/>
  <c r="E7"/>
  <c r="E8"/>
  <c r="E11"/>
  <c r="H13"/>
  <c r="I13" s="1"/>
  <c r="J13" s="1"/>
  <c r="H12"/>
  <c r="I12" s="1"/>
  <c r="H10"/>
  <c r="I10" s="1"/>
  <c r="J10" s="1"/>
  <c r="D20"/>
  <c r="H21"/>
  <c r="I21" s="1"/>
  <c r="D7"/>
  <c r="G8"/>
  <c r="F8"/>
  <c r="D8"/>
  <c r="G11"/>
  <c r="F11"/>
  <c r="H11" s="1"/>
  <c r="D11"/>
  <c r="J51"/>
  <c r="C50"/>
  <c r="C7"/>
  <c r="C11"/>
  <c r="C8"/>
  <c r="G8" i="1"/>
  <c r="G7" s="1"/>
  <c r="G6" s="1"/>
  <c r="G11"/>
  <c r="E6"/>
  <c r="E7"/>
  <c r="F8"/>
  <c r="F20"/>
  <c r="D11"/>
  <c r="D8"/>
  <c r="E8"/>
  <c r="E11"/>
  <c r="C15"/>
  <c r="C7"/>
  <c r="C11"/>
  <c r="C8"/>
  <c r="G12"/>
  <c r="H12" s="1"/>
  <c r="G13"/>
  <c r="H13" s="1"/>
  <c r="G6" i="5" l="1"/>
  <c r="H15"/>
  <c r="I15" s="1"/>
  <c r="F6"/>
  <c r="E14"/>
  <c r="H14" s="1"/>
  <c r="D14"/>
  <c r="I7"/>
  <c r="J8"/>
  <c r="G6" i="2"/>
  <c r="D6"/>
  <c r="H15"/>
  <c r="I15" s="1"/>
  <c r="J15" s="1"/>
  <c r="F6"/>
  <c r="E14"/>
  <c r="H14" s="1"/>
  <c r="I14" s="1"/>
  <c r="J14" s="1"/>
  <c r="J43"/>
  <c r="I7"/>
  <c r="J8"/>
  <c r="H20" i="3"/>
  <c r="I11"/>
  <c r="J12"/>
  <c r="J11" s="1"/>
  <c r="E6" i="5" l="1"/>
  <c r="H6" s="1"/>
  <c r="J7"/>
  <c r="I14"/>
  <c r="J14" s="1"/>
  <c r="D6"/>
  <c r="E6" i="2"/>
  <c r="H6" s="1"/>
  <c r="I6"/>
  <c r="J6" s="1"/>
  <c r="J7"/>
  <c r="H45" i="3"/>
  <c r="I45" s="1"/>
  <c r="F37"/>
  <c r="E37"/>
  <c r="I51"/>
  <c r="I49"/>
  <c r="I48"/>
  <c r="I47"/>
  <c r="I43"/>
  <c r="I42"/>
  <c r="I41"/>
  <c r="I40"/>
  <c r="I39"/>
  <c r="I38"/>
  <c r="I35"/>
  <c r="I34"/>
  <c r="I32"/>
  <c r="I31"/>
  <c r="I30"/>
  <c r="I28"/>
  <c r="I27"/>
  <c r="I26"/>
  <c r="H36"/>
  <c r="I36" s="1"/>
  <c r="H35"/>
  <c r="H34"/>
  <c r="H33"/>
  <c r="I33" s="1"/>
  <c r="H32"/>
  <c r="H31"/>
  <c r="H30"/>
  <c r="H29"/>
  <c r="I29" s="1"/>
  <c r="H28"/>
  <c r="H27"/>
  <c r="H26"/>
  <c r="H25"/>
  <c r="I25" s="1"/>
  <c r="H24"/>
  <c r="I24" s="1"/>
  <c r="H23"/>
  <c r="H22"/>
  <c r="I22" s="1"/>
  <c r="H44"/>
  <c r="I44" s="1"/>
  <c r="D50"/>
  <c r="I50" s="1"/>
  <c r="D37"/>
  <c r="G39" i="1"/>
  <c r="F35"/>
  <c r="G42"/>
  <c r="G41"/>
  <c r="E46"/>
  <c r="F46"/>
  <c r="G48"/>
  <c r="H48" s="1"/>
  <c r="G24"/>
  <c r="G32"/>
  <c r="I6" i="5" l="1"/>
  <c r="J6" s="1"/>
  <c r="I23" i="3"/>
  <c r="G46" i="1"/>
  <c r="H46" s="1"/>
  <c r="C15" i="3"/>
  <c r="H52"/>
  <c r="J52" l="1"/>
  <c r="I52"/>
  <c r="J47" l="1"/>
  <c r="J48"/>
  <c r="F50"/>
  <c r="E50"/>
  <c r="H51"/>
  <c r="G50"/>
  <c r="H49"/>
  <c r="J49" s="1"/>
  <c r="H48"/>
  <c r="H47"/>
  <c r="H46"/>
  <c r="I46" s="1"/>
  <c r="G37"/>
  <c r="H19"/>
  <c r="I19" s="1"/>
  <c r="J19" s="1"/>
  <c r="H18"/>
  <c r="H17"/>
  <c r="G16"/>
  <c r="F16"/>
  <c r="E16"/>
  <c r="D16"/>
  <c r="D15" s="1"/>
  <c r="D14" s="1"/>
  <c r="C14"/>
  <c r="H8"/>
  <c r="I9" l="1"/>
  <c r="C6"/>
  <c r="I20"/>
  <c r="J20" s="1"/>
  <c r="G15"/>
  <c r="G14" s="1"/>
  <c r="G6" s="1"/>
  <c r="F15"/>
  <c r="F14" s="1"/>
  <c r="F6" s="1"/>
  <c r="D6"/>
  <c r="H37"/>
  <c r="I37" s="1"/>
  <c r="J37" s="1"/>
  <c r="H50"/>
  <c r="J50" s="1"/>
  <c r="H7"/>
  <c r="E15"/>
  <c r="E14" s="1"/>
  <c r="H16"/>
  <c r="I16" s="1"/>
  <c r="J16" s="1"/>
  <c r="C14" i="1"/>
  <c r="C6" s="1"/>
  <c r="G43"/>
  <c r="G44"/>
  <c r="H44" s="1"/>
  <c r="G19"/>
  <c r="H19" s="1"/>
  <c r="G40"/>
  <c r="G34"/>
  <c r="F16"/>
  <c r="E16"/>
  <c r="E20"/>
  <c r="D20"/>
  <c r="D15" s="1"/>
  <c r="E35"/>
  <c r="D35"/>
  <c r="F7"/>
  <c r="D7"/>
  <c r="G47"/>
  <c r="H47" s="1"/>
  <c r="G45"/>
  <c r="H45" s="1"/>
  <c r="G37"/>
  <c r="G36"/>
  <c r="G33"/>
  <c r="G31"/>
  <c r="G30"/>
  <c r="G29"/>
  <c r="G28"/>
  <c r="G27"/>
  <c r="G26"/>
  <c r="G25"/>
  <c r="G23"/>
  <c r="G22"/>
  <c r="G18"/>
  <c r="G17"/>
  <c r="G10"/>
  <c r="H10" s="1"/>
  <c r="H9"/>
  <c r="H8" s="1"/>
  <c r="I8" i="3" l="1"/>
  <c r="I7" s="1"/>
  <c r="J7" s="1"/>
  <c r="G35" i="1"/>
  <c r="H35" s="1"/>
  <c r="H7"/>
  <c r="H15" i="3"/>
  <c r="I15" s="1"/>
  <c r="J15" s="1"/>
  <c r="E6"/>
  <c r="H6" s="1"/>
  <c r="H14"/>
  <c r="I14" s="1"/>
  <c r="J14" s="1"/>
  <c r="D14" i="1"/>
  <c r="D6" s="1"/>
  <c r="E15"/>
  <c r="E14" s="1"/>
  <c r="G16"/>
  <c r="H16" s="1"/>
  <c r="F15"/>
  <c r="F14" s="1"/>
  <c r="F6" s="1"/>
  <c r="G20"/>
  <c r="H20" s="1"/>
  <c r="J8" i="3" l="1"/>
  <c r="I6"/>
  <c r="J6" s="1"/>
  <c r="G14" i="1"/>
  <c r="H14" s="1"/>
  <c r="G15"/>
  <c r="H15" s="1"/>
  <c r="H6" l="1"/>
</calcChain>
</file>

<file path=xl/sharedStrings.xml><?xml version="1.0" encoding="utf-8"?>
<sst xmlns="http://schemas.openxmlformats.org/spreadsheetml/2006/main" count="257" uniqueCount="103">
  <si>
    <t>КЕКВ</t>
  </si>
  <si>
    <t>Призначення</t>
  </si>
  <si>
    <t>Виплата заробітної плати</t>
  </si>
  <si>
    <t>Дизельне паливо</t>
  </si>
  <si>
    <t>Головний бухгалтер</t>
  </si>
  <si>
    <t>Нарахування на заробітну плату (оплата ЄСВ)</t>
  </si>
  <si>
    <t>Бензин А-92</t>
  </si>
  <si>
    <t xml:space="preserve"> </t>
  </si>
  <si>
    <t>Поточні видатки</t>
  </si>
  <si>
    <t>Капітальні видатки</t>
  </si>
  <si>
    <t>Оплата праці і нарахування</t>
  </si>
  <si>
    <t>Залишок коштів</t>
  </si>
  <si>
    <t>Оплата послуг крім комунальних</t>
  </si>
  <si>
    <t xml:space="preserve">Оплата послуг комунальних </t>
  </si>
  <si>
    <t>Видатки на відрядження</t>
  </si>
  <si>
    <t>Інші поточні видатки</t>
  </si>
  <si>
    <t>Інші товари</t>
  </si>
  <si>
    <t>Паливо і мастила</t>
  </si>
  <si>
    <t>Предмети, матеріали, обладнання та інвентар</t>
  </si>
  <si>
    <t>КП "Ритуальна служба" Чортківської міської ради</t>
  </si>
  <si>
    <t xml:space="preserve">Додаток </t>
  </si>
  <si>
    <t>Конструкційні матеріали</t>
  </si>
  <si>
    <t>Канц.товари</t>
  </si>
  <si>
    <t>Використання товарів і послуг</t>
  </si>
  <si>
    <t xml:space="preserve">  </t>
  </si>
  <si>
    <t xml:space="preserve">      </t>
  </si>
  <si>
    <t xml:space="preserve">       </t>
  </si>
  <si>
    <t>Оновлення програми M.E.Doc</t>
  </si>
  <si>
    <t>Комп'ютерне обладнання (монітор, клавіатура, UPS)</t>
  </si>
  <si>
    <t>Запасні частини до трактора</t>
  </si>
  <si>
    <t>Запасні частини до бензопил</t>
  </si>
  <si>
    <t>Знаряддя</t>
  </si>
  <si>
    <t>Режстраційні журнали для поховань та пам'ятників</t>
  </si>
  <si>
    <t>Бланки</t>
  </si>
  <si>
    <t>Заправка катріджа та заміна фотобарабана</t>
  </si>
  <si>
    <t>Послуги по навчанню з пожежної безпеки</t>
  </si>
  <si>
    <t>Послуги зі зрізання дерев</t>
  </si>
  <si>
    <t>Вироби з дроту (сітка)</t>
  </si>
  <si>
    <t>Катушка з переноскою</t>
  </si>
  <si>
    <t>Пропор України</t>
  </si>
  <si>
    <t>Захисне обладнання (желетки та каски)</t>
  </si>
  <si>
    <t>Виготовлення інф.банера</t>
  </si>
  <si>
    <t>Засіб КЗІ</t>
  </si>
  <si>
    <t>Інформаційні послуги</t>
  </si>
  <si>
    <t>Постачання електр.ключа</t>
  </si>
  <si>
    <t>Реєстраційні журнали для поховань та пам'ятників</t>
  </si>
  <si>
    <t>Виготовлення інфор.банера</t>
  </si>
  <si>
    <t>Постачання ел.ключа</t>
  </si>
  <si>
    <t>Послуги автокрана</t>
  </si>
  <si>
    <t>Оплата за інфор.банери</t>
  </si>
  <si>
    <t>Канцелярські товари</t>
  </si>
  <si>
    <t>Послуги по договору ЦПХ</t>
  </si>
  <si>
    <t xml:space="preserve">     </t>
  </si>
  <si>
    <t>Розхідні матеріали до мотокос (жилка)</t>
  </si>
  <si>
    <t xml:space="preserve">   </t>
  </si>
  <si>
    <t xml:space="preserve">    </t>
  </si>
  <si>
    <t>Виплата винагороди на ЦПХ</t>
  </si>
  <si>
    <t>Начальник КП "Ритуальна служба"</t>
  </si>
  <si>
    <t>Ігор ЛЕНІВ</t>
  </si>
  <si>
    <t>Надія ГАРНИК</t>
  </si>
  <si>
    <t>План на 2022 рік</t>
  </si>
  <si>
    <t>Використ. за січень 2022р</t>
  </si>
  <si>
    <t>Використ. за лютий 2022р</t>
  </si>
  <si>
    <t>Використ. за березень 2022р</t>
  </si>
  <si>
    <t>Використ.в I кварталі 2022р</t>
  </si>
  <si>
    <t>Мастильні засоби</t>
  </si>
  <si>
    <t>Навісне обладнання</t>
  </si>
  <si>
    <t>Тимчасова споруда</t>
  </si>
  <si>
    <t>Виплата винагороди і нарахування</t>
  </si>
  <si>
    <t>Нарахування на винагороду</t>
  </si>
  <si>
    <t>Інформація по видатках за  І квартал  2022 року по</t>
  </si>
  <si>
    <t>Вироби з металу  (швелер)</t>
  </si>
  <si>
    <t>Інформація по видатках за  ІІ квартал  2022 року по</t>
  </si>
  <si>
    <t>Використ. за І квартал 2022р</t>
  </si>
  <si>
    <t>Використ. за квітень 2022р</t>
  </si>
  <si>
    <t>Використ. за травень 2022р</t>
  </si>
  <si>
    <t>Використ. за червень 2022р</t>
  </si>
  <si>
    <t>Використ.в IІ квартал 2022р</t>
  </si>
  <si>
    <t>Використ. за I півріччя 2022р</t>
  </si>
  <si>
    <t xml:space="preserve">                </t>
  </si>
  <si>
    <t>Ритуальні товари на поховання воїнів України</t>
  </si>
  <si>
    <t>Госп.товари різні</t>
  </si>
  <si>
    <t>Вироби з металу (швелєр, труба)</t>
  </si>
  <si>
    <t>Використ. за І півріччя 2022р</t>
  </si>
  <si>
    <t>Використ. за липень 2022р</t>
  </si>
  <si>
    <t>Використ. за серпень 2022р</t>
  </si>
  <si>
    <t>Використ. за вересень 2022р</t>
  </si>
  <si>
    <t>Використ.в IІІ квартал 2022р</t>
  </si>
  <si>
    <t>Використ. за 9 місяців 2022р</t>
  </si>
  <si>
    <t>Інформація по видатках за  ІІІ квартал  2022 року по</t>
  </si>
  <si>
    <t>Використ. за жовтень 2022р</t>
  </si>
  <si>
    <t>Використ. за листопад 2022р</t>
  </si>
  <si>
    <t>Використ. за грудень 2022р</t>
  </si>
  <si>
    <t>Використ.в IV квартал 2022р</t>
  </si>
  <si>
    <t>Госп.товари та будівельні матеріали різні</t>
  </si>
  <si>
    <t>Металеві двері</t>
  </si>
  <si>
    <t>Інформація по видатках за  IV квартал  2022 року по</t>
  </si>
  <si>
    <t>Використ. за 2022 рік</t>
  </si>
  <si>
    <t>Послуги екскаватора</t>
  </si>
  <si>
    <t>Конструкційні матеріали (пісок, щебінь, цемент)</t>
  </si>
  <si>
    <t>Поребрик 20*75</t>
  </si>
  <si>
    <t>Послуги зі страхування ТЗ</t>
  </si>
  <si>
    <t>Послуги грейдера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</si>
</sst>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04"/>
      <scheme val="minor"/>
    </font>
    <font>
      <b/>
      <sz val="12"/>
      <color theme="1"/>
      <name val="Bookman Old Style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Bookman Old Style"/>
      <family val="1"/>
      <charset val="204"/>
    </font>
    <font>
      <i/>
      <sz val="12"/>
      <color theme="1"/>
      <name val="Bookman Old Style"/>
      <family val="1"/>
      <charset val="204"/>
    </font>
    <font>
      <b/>
      <i/>
      <sz val="12"/>
      <color theme="1"/>
      <name val="Bookman Old Style"/>
      <family val="1"/>
      <charset val="204"/>
    </font>
    <font>
      <b/>
      <sz val="11"/>
      <color theme="1"/>
      <name val="Bookman Old Style"/>
      <family val="1"/>
      <charset val="204"/>
    </font>
    <font>
      <sz val="11"/>
      <color theme="1"/>
      <name val="Bookman Old Style"/>
      <family val="1"/>
      <charset val="204"/>
    </font>
    <font>
      <b/>
      <i/>
      <sz val="11"/>
      <color theme="1"/>
      <name val="Bookman Old Style"/>
      <family val="1"/>
      <charset val="204"/>
    </font>
    <font>
      <i/>
      <sz val="11"/>
      <color theme="1"/>
      <name val="Bookman Old Style"/>
      <family val="1"/>
      <charset val="204"/>
    </font>
    <font>
      <b/>
      <sz val="10"/>
      <color theme="1"/>
      <name val="Bookman Old Style"/>
      <family val="1"/>
      <charset val="204"/>
    </font>
    <font>
      <sz val="10"/>
      <color theme="1"/>
      <name val="Bookman Old Style"/>
      <family val="1"/>
      <charset val="204"/>
    </font>
    <font>
      <b/>
      <i/>
      <sz val="10"/>
      <color theme="1"/>
      <name val="Bookman Old Style"/>
      <family val="1"/>
      <charset val="204"/>
    </font>
    <font>
      <i/>
      <sz val="11"/>
      <name val="Bookman Old Style"/>
      <family val="1"/>
      <charset val="204"/>
    </font>
    <font>
      <i/>
      <sz val="10"/>
      <color theme="1"/>
      <name val="Bookman Old Style"/>
      <family val="1"/>
      <charset val="204"/>
    </font>
    <font>
      <i/>
      <sz val="10"/>
      <name val="Bookman Old Style"/>
      <family val="1"/>
      <charset val="204"/>
    </font>
    <font>
      <sz val="11"/>
      <name val="Bookman Old Style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b/>
      <sz val="9"/>
      <color theme="1"/>
      <name val="Bookman Old Style"/>
      <family val="1"/>
      <charset val="204"/>
    </font>
    <font>
      <b/>
      <sz val="8"/>
      <color theme="1"/>
      <name val="Bookman Old Style"/>
      <family val="1"/>
      <charset val="204"/>
    </font>
    <font>
      <sz val="8"/>
      <color theme="1"/>
      <name val="Bookman Old Style"/>
      <family val="1"/>
      <charset val="204"/>
    </font>
    <font>
      <i/>
      <sz val="8"/>
      <color theme="1"/>
      <name val="Bookman Old Style"/>
      <family val="1"/>
      <charset val="204"/>
    </font>
    <font>
      <sz val="10"/>
      <name val="Bookman Old Style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14">
    <xf numFmtId="0" fontId="0" fillId="0" borderId="0" xfId="0"/>
    <xf numFmtId="0" fontId="0" fillId="0" borderId="0" xfId="0" applyBorder="1"/>
    <xf numFmtId="2" fontId="0" fillId="0" borderId="0" xfId="0" applyNumberFormat="1" applyBorder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2" fontId="3" fillId="0" borderId="1" xfId="0" applyNumberFormat="1" applyFont="1" applyBorder="1"/>
    <xf numFmtId="0" fontId="3" fillId="0" borderId="1" xfId="0" applyFont="1" applyBorder="1" applyAlignment="1">
      <alignment wrapText="1"/>
    </xf>
    <xf numFmtId="2" fontId="1" fillId="0" borderId="1" xfId="0" applyNumberFormat="1" applyFont="1" applyBorder="1"/>
    <xf numFmtId="2" fontId="3" fillId="0" borderId="0" xfId="0" applyNumberFormat="1" applyFont="1" applyBorder="1"/>
    <xf numFmtId="0" fontId="1" fillId="0" borderId="3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wrapText="1"/>
    </xf>
    <xf numFmtId="0" fontId="1" fillId="0" borderId="3" xfId="0" applyFont="1" applyBorder="1" applyAlignment="1">
      <alignment horizontal="center" vertical="center"/>
    </xf>
    <xf numFmtId="2" fontId="3" fillId="0" borderId="1" xfId="0" applyNumberFormat="1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2" fontId="1" fillId="0" borderId="0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/>
    <xf numFmtId="2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/>
    <xf numFmtId="2" fontId="4" fillId="0" borderId="1" xfId="0" applyNumberFormat="1" applyFont="1" applyFill="1" applyBorder="1"/>
    <xf numFmtId="2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/>
    <xf numFmtId="2" fontId="1" fillId="0" borderId="1" xfId="0" applyNumberFormat="1" applyFont="1" applyFill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0" fontId="1" fillId="0" borderId="0" xfId="0" applyFont="1" applyBorder="1" applyAlignment="1"/>
    <xf numFmtId="0" fontId="1" fillId="0" borderId="1" xfId="0" applyFont="1" applyBorder="1" applyAlignment="1">
      <alignment vertical="center"/>
    </xf>
    <xf numFmtId="2" fontId="1" fillId="0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0" fontId="1" fillId="0" borderId="0" xfId="0" applyFont="1" applyAlignment="1"/>
    <xf numFmtId="0" fontId="0" fillId="0" borderId="0" xfId="0" applyAlignment="1">
      <alignment horizontal="right"/>
    </xf>
    <xf numFmtId="2" fontId="0" fillId="0" borderId="0" xfId="0" applyNumberFormat="1"/>
    <xf numFmtId="0" fontId="3" fillId="0" borderId="0" xfId="0" applyFont="1" applyFill="1" applyBorder="1"/>
    <xf numFmtId="0" fontId="3" fillId="0" borderId="0" xfId="0" applyFont="1" applyBorder="1"/>
    <xf numFmtId="2" fontId="5" fillId="0" borderId="1" xfId="0" applyNumberFormat="1" applyFont="1" applyFill="1" applyBorder="1"/>
    <xf numFmtId="2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2" fontId="5" fillId="0" borderId="1" xfId="0" applyNumberFormat="1" applyFont="1" applyBorder="1"/>
    <xf numFmtId="0" fontId="5" fillId="0" borderId="4" xfId="0" applyFont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0" fontId="1" fillId="0" borderId="4" xfId="0" applyFont="1" applyBorder="1" applyAlignment="1">
      <alignment horizontal="center" wrapText="1"/>
    </xf>
    <xf numFmtId="2" fontId="1" fillId="0" borderId="1" xfId="0" applyNumberFormat="1" applyFont="1" applyBorder="1" applyAlignment="1"/>
    <xf numFmtId="2" fontId="3" fillId="0" borderId="1" xfId="0" applyNumberFormat="1" applyFont="1" applyFill="1" applyBorder="1" applyAlignment="1"/>
    <xf numFmtId="2" fontId="1" fillId="0" borderId="1" xfId="0" applyNumberFormat="1" applyFont="1" applyFill="1" applyBorder="1" applyAlignment="1"/>
    <xf numFmtId="2" fontId="5" fillId="0" borderId="1" xfId="0" applyNumberFormat="1" applyFont="1" applyFill="1" applyBorder="1" applyAlignment="1"/>
    <xf numFmtId="2" fontId="6" fillId="0" borderId="1" xfId="0" applyNumberFormat="1" applyFont="1" applyBorder="1" applyAlignment="1">
      <alignment vertical="center" wrapText="1"/>
    </xf>
    <xf numFmtId="2" fontId="6" fillId="0" borderId="1" xfId="0" applyNumberFormat="1" applyFont="1" applyFill="1" applyBorder="1" applyAlignment="1">
      <alignment wrapText="1"/>
    </xf>
    <xf numFmtId="2" fontId="8" fillId="0" borderId="1" xfId="0" applyNumberFormat="1" applyFont="1" applyFill="1" applyBorder="1" applyAlignment="1">
      <alignment wrapText="1"/>
    </xf>
    <xf numFmtId="2" fontId="9" fillId="0" borderId="1" xfId="0" applyNumberFormat="1" applyFont="1" applyFill="1" applyBorder="1"/>
    <xf numFmtId="2" fontId="6" fillId="0" borderId="1" xfId="0" applyNumberFormat="1" applyFont="1" applyBorder="1" applyAlignment="1">
      <alignment wrapText="1"/>
    </xf>
    <xf numFmtId="2" fontId="7" fillId="0" borderId="1" xfId="0" applyNumberFormat="1" applyFont="1" applyFill="1" applyBorder="1"/>
    <xf numFmtId="2" fontId="6" fillId="0" borderId="1" xfId="0" applyNumberFormat="1" applyFont="1" applyFill="1" applyBorder="1"/>
    <xf numFmtId="2" fontId="6" fillId="0" borderId="1" xfId="0" applyNumberFormat="1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vertical="center"/>
    </xf>
    <xf numFmtId="0" fontId="3" fillId="0" borderId="1" xfId="0" applyFont="1" applyFill="1" applyBorder="1"/>
    <xf numFmtId="2" fontId="6" fillId="0" borderId="1" xfId="0" applyNumberFormat="1" applyFont="1" applyBorder="1" applyAlignment="1">
      <alignment horizontal="center"/>
    </xf>
    <xf numFmtId="2" fontId="6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/>
    <xf numFmtId="2" fontId="6" fillId="0" borderId="1" xfId="0" applyNumberFormat="1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wrapText="1"/>
    </xf>
    <xf numFmtId="2" fontId="7" fillId="0" borderId="1" xfId="0" applyNumberFormat="1" applyFont="1" applyBorder="1"/>
    <xf numFmtId="0" fontId="7" fillId="0" borderId="1" xfId="0" applyFont="1" applyBorder="1" applyAlignment="1">
      <alignment wrapText="1"/>
    </xf>
    <xf numFmtId="0" fontId="6" fillId="0" borderId="4" xfId="0" applyFont="1" applyBorder="1" applyAlignment="1">
      <alignment horizontal="center" wrapText="1"/>
    </xf>
    <xf numFmtId="0" fontId="6" fillId="0" borderId="4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vertical="center" wrapText="1"/>
    </xf>
    <xf numFmtId="2" fontId="10" fillId="0" borderId="1" xfId="0" applyNumberFormat="1" applyFont="1" applyFill="1" applyBorder="1" applyAlignment="1">
      <alignment wrapText="1"/>
    </xf>
    <xf numFmtId="2" fontId="12" fillId="0" borderId="1" xfId="0" applyNumberFormat="1" applyFont="1" applyFill="1" applyBorder="1" applyAlignment="1">
      <alignment wrapText="1"/>
    </xf>
    <xf numFmtId="2" fontId="12" fillId="0" borderId="1" xfId="0" applyNumberFormat="1" applyFont="1" applyFill="1" applyBorder="1" applyAlignment="1"/>
    <xf numFmtId="2" fontId="10" fillId="0" borderId="1" xfId="0" applyNumberFormat="1" applyFont="1" applyBorder="1" applyAlignment="1">
      <alignment wrapText="1"/>
    </xf>
    <xf numFmtId="2" fontId="10" fillId="0" borderId="1" xfId="0" applyNumberFormat="1" applyFont="1" applyFill="1" applyBorder="1"/>
    <xf numFmtId="2" fontId="11" fillId="0" borderId="1" xfId="0" applyNumberFormat="1" applyFont="1" applyFill="1" applyBorder="1"/>
    <xf numFmtId="2" fontId="11" fillId="0" borderId="1" xfId="0" applyNumberFormat="1" applyFont="1" applyBorder="1"/>
    <xf numFmtId="0" fontId="10" fillId="0" borderId="1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/>
    <xf numFmtId="0" fontId="4" fillId="0" borderId="1" xfId="0" applyFont="1" applyFill="1" applyBorder="1" applyAlignment="1">
      <alignment wrapText="1"/>
    </xf>
    <xf numFmtId="2" fontId="9" fillId="0" borderId="1" xfId="0" applyNumberFormat="1" applyFont="1" applyBorder="1" applyAlignment="1">
      <alignment wrapText="1"/>
    </xf>
    <xf numFmtId="2" fontId="13" fillId="0" borderId="1" xfId="0" applyNumberFormat="1" applyFont="1" applyFill="1" applyBorder="1"/>
    <xf numFmtId="2" fontId="14" fillId="0" borderId="1" xfId="0" applyNumberFormat="1" applyFont="1" applyFill="1" applyBorder="1" applyAlignment="1"/>
    <xf numFmtId="2" fontId="14" fillId="0" borderId="1" xfId="0" applyNumberFormat="1" applyFont="1" applyFill="1" applyBorder="1"/>
    <xf numFmtId="2" fontId="15" fillId="0" borderId="1" xfId="0" applyNumberFormat="1" applyFont="1" applyFill="1" applyBorder="1"/>
    <xf numFmtId="2" fontId="14" fillId="0" borderId="1" xfId="0" applyNumberFormat="1" applyFont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wrapText="1"/>
    </xf>
    <xf numFmtId="0" fontId="6" fillId="0" borderId="1" xfId="0" applyNumberFormat="1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/>
    <xf numFmtId="2" fontId="9" fillId="0" borderId="1" xfId="0" applyNumberFormat="1" applyFont="1" applyBorder="1"/>
    <xf numFmtId="2" fontId="8" fillId="0" borderId="1" xfId="0" applyNumberFormat="1" applyFont="1" applyBorder="1" applyAlignment="1">
      <alignment wrapText="1"/>
    </xf>
    <xf numFmtId="2" fontId="6" fillId="0" borderId="1" xfId="0" applyNumberFormat="1" applyFont="1" applyBorder="1"/>
    <xf numFmtId="2" fontId="16" fillId="0" borderId="1" xfId="0" applyNumberFormat="1" applyFont="1" applyBorder="1"/>
    <xf numFmtId="2" fontId="13" fillId="0" borderId="1" xfId="0" applyNumberFormat="1" applyFont="1" applyBorder="1"/>
    <xf numFmtId="2" fontId="13" fillId="0" borderId="1" xfId="0" applyNumberFormat="1" applyFont="1" applyBorder="1" applyAlignment="1">
      <alignment wrapText="1"/>
    </xf>
    <xf numFmtId="2" fontId="6" fillId="0" borderId="1" xfId="0" applyNumberFormat="1" applyFont="1" applyBorder="1" applyAlignment="1">
      <alignment vertical="center"/>
    </xf>
    <xf numFmtId="2" fontId="7" fillId="0" borderId="1" xfId="0" applyNumberFormat="1" applyFont="1" applyBorder="1" applyAlignment="1">
      <alignment wrapText="1"/>
    </xf>
    <xf numFmtId="2" fontId="7" fillId="0" borderId="0" xfId="0" applyNumberFormat="1" applyFont="1" applyBorder="1"/>
    <xf numFmtId="0" fontId="0" fillId="0" borderId="0" xfId="0" applyFill="1"/>
    <xf numFmtId="0" fontId="17" fillId="0" borderId="0" xfId="0" applyFont="1"/>
    <xf numFmtId="2" fontId="18" fillId="0" borderId="0" xfId="0" applyNumberFormat="1" applyFont="1"/>
    <xf numFmtId="0" fontId="18" fillId="0" borderId="0" xfId="0" applyFont="1"/>
    <xf numFmtId="0" fontId="19" fillId="0" borderId="1" xfId="0" applyFont="1" applyBorder="1" applyAlignment="1">
      <alignment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right" vertical="center" wrapText="1"/>
    </xf>
    <xf numFmtId="2" fontId="10" fillId="0" borderId="1" xfId="0" applyNumberFormat="1" applyFont="1" applyFill="1" applyBorder="1" applyAlignment="1">
      <alignment vertical="center" wrapText="1"/>
    </xf>
    <xf numFmtId="2" fontId="14" fillId="0" borderId="1" xfId="0" applyNumberFormat="1" applyFont="1" applyFill="1" applyBorder="1" applyAlignment="1">
      <alignment wrapText="1"/>
    </xf>
    <xf numFmtId="2" fontId="12" fillId="0" borderId="1" xfId="0" applyNumberFormat="1" applyFont="1" applyFill="1" applyBorder="1"/>
    <xf numFmtId="0" fontId="14" fillId="0" borderId="1" xfId="0" applyFont="1" applyBorder="1"/>
    <xf numFmtId="2" fontId="14" fillId="0" borderId="1" xfId="0" applyNumberFormat="1" applyFont="1" applyBorder="1"/>
    <xf numFmtId="0" fontId="14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2" fontId="12" fillId="0" borderId="1" xfId="0" applyNumberFormat="1" applyFont="1" applyBorder="1"/>
    <xf numFmtId="2" fontId="12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2" fontId="11" fillId="0" borderId="1" xfId="0" applyNumberFormat="1" applyFont="1" applyBorder="1" applyAlignment="1">
      <alignment wrapText="1"/>
    </xf>
    <xf numFmtId="0" fontId="14" fillId="0" borderId="1" xfId="0" applyFont="1" applyFill="1" applyBorder="1" applyAlignment="1">
      <alignment wrapText="1"/>
    </xf>
    <xf numFmtId="2" fontId="10" fillId="0" borderId="1" xfId="0" applyNumberFormat="1" applyFont="1" applyBorder="1"/>
    <xf numFmtId="2" fontId="10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wrapText="1"/>
    </xf>
    <xf numFmtId="2" fontId="11" fillId="0" borderId="1" xfId="0" applyNumberFormat="1" applyFont="1" applyFill="1" applyBorder="1" applyAlignment="1">
      <alignment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wrapText="1"/>
    </xf>
    <xf numFmtId="0" fontId="10" fillId="0" borderId="4" xfId="0" applyFont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2" fontId="1" fillId="0" borderId="0" xfId="0" applyNumberFormat="1" applyFont="1" applyFill="1" applyBorder="1"/>
    <xf numFmtId="0" fontId="1" fillId="0" borderId="0" xfId="0" applyFont="1" applyFill="1" applyBorder="1"/>
    <xf numFmtId="2" fontId="0" fillId="0" borderId="0" xfId="0" applyNumberFormat="1" applyFill="1" applyBorder="1"/>
    <xf numFmtId="2" fontId="4" fillId="0" borderId="1" xfId="0" applyNumberFormat="1" applyFont="1" applyFill="1" applyBorder="1" applyAlignme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/>
    <xf numFmtId="2" fontId="1" fillId="0" borderId="5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2" fontId="9" fillId="0" borderId="1" xfId="0" applyNumberFormat="1" applyFont="1" applyFill="1" applyBorder="1" applyAlignment="1">
      <alignment wrapText="1"/>
    </xf>
    <xf numFmtId="2" fontId="10" fillId="0" borderId="1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2" fillId="0" borderId="4" xfId="0" applyFont="1" applyBorder="1" applyAlignment="1">
      <alignment wrapText="1"/>
    </xf>
    <xf numFmtId="2" fontId="23" fillId="0" borderId="1" xfId="0" applyNumberFormat="1" applyFont="1" applyBorder="1"/>
    <xf numFmtId="2" fontId="15" fillId="0" borderId="1" xfId="0" applyNumberFormat="1" applyFont="1" applyBorder="1"/>
    <xf numFmtId="2" fontId="15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right"/>
    </xf>
    <xf numFmtId="2" fontId="10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vertical="center" wrapText="1"/>
    </xf>
    <xf numFmtId="2" fontId="12" fillId="0" borderId="1" xfId="0" applyNumberFormat="1" applyFont="1" applyFill="1" applyBorder="1" applyAlignment="1">
      <alignment vertical="center"/>
    </xf>
    <xf numFmtId="2" fontId="10" fillId="0" borderId="1" xfId="0" applyNumberFormat="1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2" fontId="3" fillId="0" borderId="0" xfId="0" applyNumberFormat="1" applyFont="1" applyFill="1" applyBorder="1"/>
    <xf numFmtId="0" fontId="0" fillId="0" borderId="0" xfId="0" applyFill="1" applyBorder="1"/>
    <xf numFmtId="0" fontId="14" fillId="0" borderId="0" xfId="0" applyFont="1" applyFill="1" applyBorder="1" applyAlignment="1">
      <alignment wrapText="1"/>
    </xf>
    <xf numFmtId="2" fontId="6" fillId="0" borderId="0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>
      <alignment wrapText="1"/>
    </xf>
    <xf numFmtId="2" fontId="4" fillId="0" borderId="0" xfId="0" applyNumberFormat="1" applyFont="1" applyFill="1" applyBorder="1"/>
    <xf numFmtId="2" fontId="22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2" fontId="1" fillId="0" borderId="0" xfId="0" applyNumberFormat="1" applyFont="1" applyFill="1" applyBorder="1" applyAlignment="1">
      <alignment wrapText="1"/>
    </xf>
    <xf numFmtId="2" fontId="20" fillId="0" borderId="0" xfId="0" applyNumberFormat="1" applyFont="1" applyFill="1" applyBorder="1"/>
    <xf numFmtId="0" fontId="6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vertical="center"/>
    </xf>
    <xf numFmtId="2" fontId="20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wrapText="1"/>
    </xf>
    <xf numFmtId="2" fontId="7" fillId="0" borderId="0" xfId="0" applyNumberFormat="1" applyFont="1" applyFill="1" applyBorder="1" applyAlignment="1">
      <alignment wrapText="1"/>
    </xf>
    <xf numFmtId="2" fontId="3" fillId="0" borderId="0" xfId="0" applyNumberFormat="1" applyFont="1" applyFill="1" applyBorder="1" applyAlignment="1">
      <alignment wrapText="1"/>
    </xf>
    <xf numFmtId="2" fontId="21" fillId="0" borderId="0" xfId="0" applyNumberFormat="1" applyFont="1" applyFill="1" applyBorder="1"/>
    <xf numFmtId="2" fontId="7" fillId="0" borderId="0" xfId="0" applyNumberFormat="1" applyFont="1" applyFill="1" applyBorder="1"/>
    <xf numFmtId="0" fontId="7" fillId="0" borderId="0" xfId="0" applyFont="1" applyFill="1" applyBorder="1" applyAlignment="1">
      <alignment wrapText="1"/>
    </xf>
    <xf numFmtId="0" fontId="11" fillId="0" borderId="0" xfId="0" applyFont="1" applyBorder="1"/>
    <xf numFmtId="0" fontId="21" fillId="0" borderId="0" xfId="0" applyFont="1" applyBorder="1"/>
    <xf numFmtId="0" fontId="20" fillId="0" borderId="0" xfId="0" applyFont="1" applyBorder="1" applyAlignment="1">
      <alignment vertical="center"/>
    </xf>
    <xf numFmtId="2" fontId="15" fillId="0" borderId="1" xfId="0" applyNumberFormat="1" applyFont="1" applyFill="1" applyBorder="1" applyAlignment="1">
      <alignment wrapText="1"/>
    </xf>
    <xf numFmtId="2" fontId="4" fillId="0" borderId="2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vertical="center"/>
    </xf>
    <xf numFmtId="2" fontId="3" fillId="0" borderId="3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9" fillId="0" borderId="2" xfId="0" applyNumberFormat="1" applyFont="1" applyFill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/>
    </xf>
    <xf numFmtId="2" fontId="11" fillId="0" borderId="2" xfId="0" applyNumberFormat="1" applyFont="1" applyFill="1" applyBorder="1" applyAlignment="1">
      <alignment vertical="center"/>
    </xf>
    <xf numFmtId="2" fontId="11" fillId="0" borderId="3" xfId="0" applyNumberFormat="1" applyFont="1" applyFill="1" applyBorder="1" applyAlignment="1">
      <alignment vertical="center"/>
    </xf>
    <xf numFmtId="2" fontId="14" fillId="0" borderId="2" xfId="0" applyNumberFormat="1" applyFont="1" applyFill="1" applyBorder="1" applyAlignment="1">
      <alignment horizontal="center" vertical="center"/>
    </xf>
    <xf numFmtId="2" fontId="14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workbookViewId="0">
      <selection activeCell="C9" sqref="C9"/>
    </sheetView>
  </sheetViews>
  <sheetFormatPr defaultRowHeight="15"/>
  <cols>
    <col min="1" max="1" width="7.28515625" customWidth="1"/>
    <col min="2" max="2" width="35.28515625" customWidth="1"/>
    <col min="3" max="3" width="16.28515625" customWidth="1"/>
    <col min="4" max="4" width="14.85546875" customWidth="1"/>
    <col min="5" max="5" width="16.140625" customWidth="1"/>
    <col min="6" max="6" width="15.5703125" customWidth="1"/>
    <col min="7" max="7" width="16.140625" customWidth="1"/>
    <col min="8" max="8" width="17.140625" customWidth="1"/>
  </cols>
  <sheetData>
    <row r="1" spans="1:14" ht="13.5" customHeight="1">
      <c r="H1" s="39" t="s">
        <v>20</v>
      </c>
    </row>
    <row r="2" spans="1:14" ht="15.75">
      <c r="B2" s="207" t="s">
        <v>70</v>
      </c>
      <c r="C2" s="207"/>
      <c r="D2" s="207"/>
      <c r="E2" s="207"/>
      <c r="F2" s="207"/>
      <c r="G2" s="207"/>
      <c r="H2" s="207"/>
      <c r="I2" s="38"/>
      <c r="J2" s="38"/>
    </row>
    <row r="3" spans="1:14" ht="15.75">
      <c r="B3" s="206" t="s">
        <v>19</v>
      </c>
      <c r="C3" s="206"/>
      <c r="D3" s="206"/>
      <c r="E3" s="206"/>
      <c r="F3" s="206"/>
      <c r="G3" s="206"/>
      <c r="H3" s="206"/>
      <c r="I3" s="32"/>
      <c r="J3" s="32"/>
      <c r="K3" s="32"/>
    </row>
    <row r="4" spans="1:14" ht="6" customHeight="1">
      <c r="A4" s="3"/>
      <c r="B4" s="3"/>
      <c r="C4" s="3"/>
      <c r="D4" s="3"/>
      <c r="E4" s="3"/>
      <c r="F4" s="3"/>
      <c r="G4" s="3"/>
      <c r="H4" s="3"/>
    </row>
    <row r="5" spans="1:14" ht="63" customHeight="1">
      <c r="A5" s="33" t="s">
        <v>0</v>
      </c>
      <c r="B5" s="17" t="s">
        <v>1</v>
      </c>
      <c r="C5" s="14" t="s">
        <v>60</v>
      </c>
      <c r="D5" s="14" t="s">
        <v>61</v>
      </c>
      <c r="E5" s="14" t="s">
        <v>62</v>
      </c>
      <c r="F5" s="14" t="s">
        <v>63</v>
      </c>
      <c r="G5" s="14" t="s">
        <v>64</v>
      </c>
      <c r="H5" s="62" t="s">
        <v>11</v>
      </c>
    </row>
    <row r="6" spans="1:14" ht="36.75" customHeight="1">
      <c r="A6" s="12">
        <v>2610</v>
      </c>
      <c r="B6" s="10" t="s">
        <v>8</v>
      </c>
      <c r="C6" s="28">
        <f>C7+C14+C44+C45</f>
        <v>2600000</v>
      </c>
      <c r="D6" s="28">
        <f>D7+D14</f>
        <v>166454.21</v>
      </c>
      <c r="E6" s="28">
        <f>E7+E14</f>
        <v>217905.32</v>
      </c>
      <c r="F6" s="28">
        <f>F7+F14</f>
        <v>184454.5</v>
      </c>
      <c r="G6" s="28">
        <f>G7+G14</f>
        <v>568814.03</v>
      </c>
      <c r="H6" s="35">
        <f>C6-G6</f>
        <v>2031185.97</v>
      </c>
    </row>
    <row r="7" spans="1:14" ht="25.5" customHeight="1">
      <c r="A7" s="18">
        <v>2610</v>
      </c>
      <c r="B7" s="4" t="s">
        <v>10</v>
      </c>
      <c r="C7" s="19">
        <f>C8+C11</f>
        <v>2352000</v>
      </c>
      <c r="D7" s="19">
        <f t="shared" ref="D7:H7" si="0">D9+D10</f>
        <v>166454.21</v>
      </c>
      <c r="E7" s="19">
        <f>E8+E11</f>
        <v>190472.32000000001</v>
      </c>
      <c r="F7" s="19">
        <f t="shared" si="0"/>
        <v>180079.5</v>
      </c>
      <c r="G7" s="19">
        <f>G8+G11</f>
        <v>537006.03</v>
      </c>
      <c r="H7" s="50">
        <f t="shared" si="0"/>
        <v>1776778.77</v>
      </c>
    </row>
    <row r="8" spans="1:14" ht="21.75" customHeight="1">
      <c r="A8" s="18"/>
      <c r="B8" s="147" t="s">
        <v>10</v>
      </c>
      <c r="C8" s="149">
        <f t="shared" ref="C8:H8" si="1">C9+C10</f>
        <v>2303000</v>
      </c>
      <c r="D8" s="19">
        <f t="shared" si="1"/>
        <v>166454.21</v>
      </c>
      <c r="E8" s="19">
        <f t="shared" si="1"/>
        <v>179687.52000000002</v>
      </c>
      <c r="F8" s="19">
        <f t="shared" si="1"/>
        <v>180079.5</v>
      </c>
      <c r="G8" s="19">
        <f t="shared" si="1"/>
        <v>526221.23</v>
      </c>
      <c r="H8" s="19">
        <f t="shared" si="1"/>
        <v>1776778.77</v>
      </c>
      <c r="I8" s="151"/>
      <c r="J8" s="1"/>
    </row>
    <row r="9" spans="1:14" ht="21.75" customHeight="1">
      <c r="A9" s="5"/>
      <c r="B9" s="29" t="s">
        <v>2</v>
      </c>
      <c r="C9" s="27">
        <v>1890000</v>
      </c>
      <c r="D9" s="26">
        <v>135729.37</v>
      </c>
      <c r="E9" s="27">
        <v>147616.70000000001</v>
      </c>
      <c r="F9" s="27">
        <v>147872.62</v>
      </c>
      <c r="G9" s="26">
        <f>D9+E9+F9</f>
        <v>431218.69</v>
      </c>
      <c r="H9" s="146">
        <f t="shared" ref="H9:H16" si="2">C9-G9</f>
        <v>1458781.31</v>
      </c>
      <c r="N9" t="s">
        <v>54</v>
      </c>
    </row>
    <row r="10" spans="1:14" ht="31.5">
      <c r="A10" s="5"/>
      <c r="B10" s="25" t="s">
        <v>5</v>
      </c>
      <c r="C10" s="27">
        <v>413000</v>
      </c>
      <c r="D10" s="26">
        <v>30724.84</v>
      </c>
      <c r="E10" s="142">
        <v>32070.82</v>
      </c>
      <c r="F10" s="27">
        <v>32206.880000000001</v>
      </c>
      <c r="G10" s="26">
        <f t="shared" ref="G10:G48" si="3">D10+E10+F10</f>
        <v>95002.540000000008</v>
      </c>
      <c r="H10" s="146">
        <f t="shared" si="2"/>
        <v>317997.45999999996</v>
      </c>
    </row>
    <row r="11" spans="1:14" ht="32.25" customHeight="1">
      <c r="A11" s="5"/>
      <c r="B11" s="148" t="s">
        <v>68</v>
      </c>
      <c r="C11" s="27">
        <f>C12+C13</f>
        <v>49000</v>
      </c>
      <c r="D11" s="26">
        <f>D12+D13</f>
        <v>0</v>
      </c>
      <c r="E11" s="24">
        <f>E12+E13</f>
        <v>10784.8</v>
      </c>
      <c r="F11" s="27">
        <v>0</v>
      </c>
      <c r="G11" s="24">
        <f>G12+G13</f>
        <v>10784.8</v>
      </c>
      <c r="H11" s="51">
        <v>0</v>
      </c>
    </row>
    <row r="12" spans="1:14" ht="23.25" customHeight="1">
      <c r="A12" s="5"/>
      <c r="B12" s="29" t="s">
        <v>56</v>
      </c>
      <c r="C12" s="27">
        <v>40000</v>
      </c>
      <c r="D12" s="26">
        <v>0</v>
      </c>
      <c r="E12" s="26">
        <v>8840</v>
      </c>
      <c r="F12" s="27">
        <v>0</v>
      </c>
      <c r="G12" s="26">
        <f>D12+E12+F12</f>
        <v>8840</v>
      </c>
      <c r="H12" s="146">
        <f t="shared" si="2"/>
        <v>31160</v>
      </c>
    </row>
    <row r="13" spans="1:14" ht="21" customHeight="1">
      <c r="A13" s="5"/>
      <c r="B13" s="25" t="s">
        <v>69</v>
      </c>
      <c r="C13" s="27">
        <v>9000</v>
      </c>
      <c r="D13" s="26">
        <v>0</v>
      </c>
      <c r="E13" s="24">
        <v>1944.8</v>
      </c>
      <c r="F13" s="27">
        <v>0</v>
      </c>
      <c r="G13" s="26">
        <f t="shared" ref="G13" si="4">D13+E13+F13</f>
        <v>1944.8</v>
      </c>
      <c r="H13" s="146">
        <f t="shared" si="2"/>
        <v>7055.2</v>
      </c>
    </row>
    <row r="14" spans="1:14" ht="31.5">
      <c r="A14" s="150">
        <v>2610</v>
      </c>
      <c r="B14" s="49" t="s">
        <v>23</v>
      </c>
      <c r="C14" s="43">
        <f>C15+C35</f>
        <v>248000</v>
      </c>
      <c r="D14" s="46">
        <f>D15+D35</f>
        <v>0</v>
      </c>
      <c r="E14" s="44">
        <f>E15+E35</f>
        <v>27433</v>
      </c>
      <c r="F14" s="43">
        <f>F15+F35</f>
        <v>4375</v>
      </c>
      <c r="G14" s="8">
        <f>D14+E14+F14</f>
        <v>31808</v>
      </c>
      <c r="H14" s="52">
        <f t="shared" si="2"/>
        <v>216192</v>
      </c>
    </row>
    <row r="15" spans="1:14" ht="31.5" customHeight="1">
      <c r="A15" s="150">
        <v>2610</v>
      </c>
      <c r="B15" s="20" t="s">
        <v>18</v>
      </c>
      <c r="C15" s="30">
        <f>C16+C20</f>
        <v>220000</v>
      </c>
      <c r="D15" s="22">
        <f>D16+D20</f>
        <v>0</v>
      </c>
      <c r="E15" s="22">
        <f>E16+E20</f>
        <v>27433</v>
      </c>
      <c r="F15" s="22">
        <f>F16+F20</f>
        <v>4375</v>
      </c>
      <c r="G15" s="8">
        <f t="shared" si="3"/>
        <v>31808</v>
      </c>
      <c r="H15" s="30">
        <f t="shared" si="2"/>
        <v>188192</v>
      </c>
    </row>
    <row r="16" spans="1:14" ht="20.25" customHeight="1">
      <c r="A16" s="150"/>
      <c r="B16" s="47" t="s">
        <v>17</v>
      </c>
      <c r="C16" s="48">
        <v>150000</v>
      </c>
      <c r="D16" s="44">
        <v>0</v>
      </c>
      <c r="E16" s="44">
        <f>E17+E18+E19</f>
        <v>21193</v>
      </c>
      <c r="F16" s="44">
        <f>F17+F18+F19</f>
        <v>0</v>
      </c>
      <c r="G16" s="46">
        <f t="shared" si="3"/>
        <v>21193</v>
      </c>
      <c r="H16" s="48">
        <f t="shared" si="2"/>
        <v>128807</v>
      </c>
    </row>
    <row r="17" spans="1:15" ht="21" customHeight="1">
      <c r="A17" s="150"/>
      <c r="B17" s="29" t="s">
        <v>6</v>
      </c>
      <c r="C17" s="202">
        <v>150000</v>
      </c>
      <c r="D17" s="26">
        <v>0</v>
      </c>
      <c r="E17" s="26">
        <v>7738</v>
      </c>
      <c r="F17" s="27">
        <v>0</v>
      </c>
      <c r="G17" s="6">
        <f t="shared" si="3"/>
        <v>7738</v>
      </c>
      <c r="H17" s="204">
        <v>0</v>
      </c>
      <c r="I17" t="s">
        <v>7</v>
      </c>
    </row>
    <row r="18" spans="1:15" ht="20.25" customHeight="1">
      <c r="A18" s="150"/>
      <c r="B18" s="29" t="s">
        <v>3</v>
      </c>
      <c r="C18" s="203"/>
      <c r="D18" s="26">
        <v>0</v>
      </c>
      <c r="E18" s="26">
        <v>13455</v>
      </c>
      <c r="F18" s="27">
        <v>0</v>
      </c>
      <c r="G18" s="6">
        <f t="shared" si="3"/>
        <v>13455</v>
      </c>
      <c r="H18" s="205"/>
    </row>
    <row r="19" spans="1:15" ht="15" customHeight="1">
      <c r="A19" s="150"/>
      <c r="B19" s="25"/>
      <c r="C19" s="27">
        <v>0</v>
      </c>
      <c r="D19" s="26">
        <v>0</v>
      </c>
      <c r="E19" s="24">
        <v>0</v>
      </c>
      <c r="F19" s="27">
        <v>0</v>
      </c>
      <c r="G19" s="6">
        <f>D19+E19+F19</f>
        <v>0</v>
      </c>
      <c r="H19" s="51">
        <f>C19-G19</f>
        <v>0</v>
      </c>
    </row>
    <row r="20" spans="1:15" ht="21.75" customHeight="1">
      <c r="A20" s="150">
        <v>2610</v>
      </c>
      <c r="B20" s="45" t="s">
        <v>16</v>
      </c>
      <c r="C20" s="43">
        <v>70000</v>
      </c>
      <c r="D20" s="46">
        <f>D22+D23+D24+D25+D26+D27</f>
        <v>0</v>
      </c>
      <c r="E20" s="44">
        <f>E22+E23+E24+E25+E26+E27+E28+E29+E30+E31+E32+E33</f>
        <v>6240</v>
      </c>
      <c r="F20" s="43">
        <f>F21+F22+F23</f>
        <v>4375</v>
      </c>
      <c r="G20" s="46">
        <f t="shared" si="3"/>
        <v>10615</v>
      </c>
      <c r="H20" s="53">
        <f>C20-G20</f>
        <v>59385</v>
      </c>
      <c r="O20" t="s">
        <v>26</v>
      </c>
    </row>
    <row r="21" spans="1:15" ht="18.75" customHeight="1">
      <c r="A21" s="5"/>
      <c r="B21" s="25" t="s">
        <v>65</v>
      </c>
      <c r="C21" s="27"/>
      <c r="D21" s="26">
        <v>0</v>
      </c>
      <c r="E21" s="24">
        <v>0</v>
      </c>
      <c r="F21" s="27">
        <v>4375</v>
      </c>
      <c r="G21" s="26">
        <v>0</v>
      </c>
      <c r="H21" s="146"/>
    </row>
    <row r="22" spans="1:15" ht="29.25" customHeight="1">
      <c r="A22" s="5"/>
      <c r="B22" s="25" t="s">
        <v>29</v>
      </c>
      <c r="C22" s="27"/>
      <c r="D22" s="26">
        <v>0</v>
      </c>
      <c r="E22" s="24">
        <v>0</v>
      </c>
      <c r="F22" s="27">
        <v>0</v>
      </c>
      <c r="G22" s="26">
        <f t="shared" si="3"/>
        <v>0</v>
      </c>
      <c r="H22" s="27"/>
    </row>
    <row r="23" spans="1:15" ht="30.75" customHeight="1">
      <c r="A23" s="5"/>
      <c r="B23" s="25" t="s">
        <v>30</v>
      </c>
      <c r="C23" s="27" t="s">
        <v>24</v>
      </c>
      <c r="D23" s="26">
        <v>0</v>
      </c>
      <c r="E23" s="24">
        <v>0</v>
      </c>
      <c r="F23" s="27">
        <v>0</v>
      </c>
      <c r="G23" s="26">
        <f t="shared" si="3"/>
        <v>0</v>
      </c>
      <c r="H23" s="27"/>
      <c r="M23" t="s">
        <v>7</v>
      </c>
    </row>
    <row r="24" spans="1:15" ht="15.75">
      <c r="A24" s="5"/>
      <c r="B24" s="25" t="s">
        <v>21</v>
      </c>
      <c r="C24" s="27"/>
      <c r="D24" s="26">
        <v>0</v>
      </c>
      <c r="E24" s="24">
        <v>0</v>
      </c>
      <c r="F24" s="27">
        <v>0</v>
      </c>
      <c r="G24" s="26">
        <f t="shared" si="3"/>
        <v>0</v>
      </c>
      <c r="H24" s="27"/>
    </row>
    <row r="25" spans="1:15" ht="31.5">
      <c r="A25" s="5"/>
      <c r="B25" s="25" t="s">
        <v>28</v>
      </c>
      <c r="C25" s="27"/>
      <c r="D25" s="26">
        <v>0</v>
      </c>
      <c r="E25" s="24">
        <v>0</v>
      </c>
      <c r="F25" s="27">
        <v>0</v>
      </c>
      <c r="G25" s="26">
        <f t="shared" si="3"/>
        <v>0</v>
      </c>
      <c r="H25" s="27"/>
    </row>
    <row r="26" spans="1:15" ht="15.75">
      <c r="A26" s="5"/>
      <c r="B26" s="25" t="s">
        <v>31</v>
      </c>
      <c r="C26" s="27"/>
      <c r="D26" s="26">
        <v>0</v>
      </c>
      <c r="E26" s="24">
        <v>0</v>
      </c>
      <c r="F26" s="27">
        <v>0</v>
      </c>
      <c r="G26" s="26">
        <f t="shared" si="3"/>
        <v>0</v>
      </c>
      <c r="H26" s="27"/>
    </row>
    <row r="27" spans="1:15" ht="15.75">
      <c r="A27" s="5"/>
      <c r="B27" s="25" t="s">
        <v>22</v>
      </c>
      <c r="C27" s="27"/>
      <c r="D27" s="26">
        <v>0</v>
      </c>
      <c r="E27" s="24">
        <v>0</v>
      </c>
      <c r="F27" s="27">
        <v>0</v>
      </c>
      <c r="G27" s="26">
        <f t="shared" si="3"/>
        <v>0</v>
      </c>
      <c r="H27" s="27"/>
    </row>
    <row r="28" spans="1:15" ht="29.25" customHeight="1">
      <c r="A28" s="5"/>
      <c r="B28" s="25" t="s">
        <v>32</v>
      </c>
      <c r="C28" s="27"/>
      <c r="D28" s="26">
        <v>0</v>
      </c>
      <c r="E28" s="24">
        <v>0</v>
      </c>
      <c r="F28" s="27">
        <v>0</v>
      </c>
      <c r="G28" s="26">
        <f t="shared" si="3"/>
        <v>0</v>
      </c>
      <c r="H28" s="27"/>
    </row>
    <row r="29" spans="1:15" ht="15.75">
      <c r="A29" s="5"/>
      <c r="B29" s="25" t="s">
        <v>33</v>
      </c>
      <c r="C29" s="27"/>
      <c r="D29" s="26">
        <v>0</v>
      </c>
      <c r="E29" s="24">
        <v>0</v>
      </c>
      <c r="F29" s="27">
        <v>0</v>
      </c>
      <c r="G29" s="26">
        <f t="shared" si="3"/>
        <v>0</v>
      </c>
      <c r="H29" s="27"/>
    </row>
    <row r="30" spans="1:15" ht="15.75">
      <c r="A30" s="5"/>
      <c r="B30" s="25" t="s">
        <v>71</v>
      </c>
      <c r="C30" s="27"/>
      <c r="D30" s="26">
        <v>0</v>
      </c>
      <c r="E30" s="24">
        <v>6240</v>
      </c>
      <c r="F30" s="27">
        <v>0</v>
      </c>
      <c r="G30" s="26">
        <f t="shared" si="3"/>
        <v>6240</v>
      </c>
      <c r="H30" s="27"/>
    </row>
    <row r="31" spans="1:15" ht="15.75">
      <c r="A31" s="5"/>
      <c r="B31" s="25" t="s">
        <v>38</v>
      </c>
      <c r="C31" s="27"/>
      <c r="D31" s="26">
        <v>0</v>
      </c>
      <c r="E31" s="24">
        <v>0</v>
      </c>
      <c r="F31" s="27">
        <v>0</v>
      </c>
      <c r="G31" s="26">
        <f t="shared" si="3"/>
        <v>0</v>
      </c>
      <c r="H31" s="27"/>
    </row>
    <row r="32" spans="1:15" ht="15.75">
      <c r="A32" s="5"/>
      <c r="B32" s="25" t="s">
        <v>39</v>
      </c>
      <c r="C32" s="27"/>
      <c r="D32" s="26">
        <v>0</v>
      </c>
      <c r="E32" s="24">
        <v>0</v>
      </c>
      <c r="F32" s="27">
        <v>0</v>
      </c>
      <c r="G32" s="26">
        <f t="shared" si="3"/>
        <v>0</v>
      </c>
      <c r="H32" s="27"/>
    </row>
    <row r="33" spans="1:8" ht="29.25" customHeight="1">
      <c r="A33" s="5"/>
      <c r="B33" s="25" t="s">
        <v>40</v>
      </c>
      <c r="C33" s="27"/>
      <c r="D33" s="26">
        <v>0</v>
      </c>
      <c r="E33" s="24">
        <v>0</v>
      </c>
      <c r="F33" s="27">
        <v>0</v>
      </c>
      <c r="G33" s="26">
        <f t="shared" si="3"/>
        <v>0</v>
      </c>
      <c r="H33" s="27"/>
    </row>
    <row r="34" spans="1:8" ht="15.75">
      <c r="A34" s="5"/>
      <c r="B34" s="25" t="s">
        <v>42</v>
      </c>
      <c r="C34" s="27"/>
      <c r="D34" s="26">
        <v>0</v>
      </c>
      <c r="E34" s="24">
        <v>0</v>
      </c>
      <c r="F34" s="27">
        <v>0</v>
      </c>
      <c r="G34" s="26">
        <f t="shared" si="3"/>
        <v>0</v>
      </c>
      <c r="H34" s="27"/>
    </row>
    <row r="35" spans="1:8" ht="31.5">
      <c r="A35" s="5">
        <v>2610</v>
      </c>
      <c r="B35" s="21" t="s">
        <v>12</v>
      </c>
      <c r="C35" s="22">
        <v>28000</v>
      </c>
      <c r="D35" s="22">
        <f>D36+D37</f>
        <v>0</v>
      </c>
      <c r="E35" s="22">
        <f>E36+E38</f>
        <v>0</v>
      </c>
      <c r="F35" s="22">
        <f>F36+F37+F38+F39+F40+F41+F42</f>
        <v>0</v>
      </c>
      <c r="G35" s="22">
        <f>G36+G37+G38+G39+G40+G41+G42</f>
        <v>0</v>
      </c>
      <c r="H35" s="22">
        <f>C35-G35</f>
        <v>28000</v>
      </c>
    </row>
    <row r="36" spans="1:8" ht="28.5" customHeight="1">
      <c r="A36" s="5"/>
      <c r="B36" s="25" t="s">
        <v>27</v>
      </c>
      <c r="C36" s="30"/>
      <c r="D36" s="24">
        <v>0</v>
      </c>
      <c r="E36" s="26">
        <v>0</v>
      </c>
      <c r="F36" s="27">
        <v>0</v>
      </c>
      <c r="G36" s="26">
        <f t="shared" si="3"/>
        <v>0</v>
      </c>
      <c r="H36" s="27">
        <v>0</v>
      </c>
    </row>
    <row r="37" spans="1:8" ht="28.5" customHeight="1">
      <c r="A37" s="5"/>
      <c r="B37" s="92" t="s">
        <v>34</v>
      </c>
      <c r="C37" s="31"/>
      <c r="D37" s="24">
        <v>0</v>
      </c>
      <c r="E37" s="26">
        <v>0</v>
      </c>
      <c r="F37" s="27">
        <v>0</v>
      </c>
      <c r="G37" s="26">
        <f t="shared" si="3"/>
        <v>0</v>
      </c>
      <c r="H37" s="27">
        <v>0</v>
      </c>
    </row>
    <row r="38" spans="1:8" ht="30" customHeight="1">
      <c r="A38" s="5"/>
      <c r="B38" s="92" t="s">
        <v>35</v>
      </c>
      <c r="C38" s="31"/>
      <c r="D38" s="24">
        <v>0</v>
      </c>
      <c r="E38" s="26">
        <v>0</v>
      </c>
      <c r="F38" s="27">
        <v>0</v>
      </c>
      <c r="G38" s="26">
        <v>0</v>
      </c>
      <c r="H38" s="27">
        <v>0</v>
      </c>
    </row>
    <row r="39" spans="1:8" ht="15.75">
      <c r="A39" s="5"/>
      <c r="B39" s="92" t="s">
        <v>36</v>
      </c>
      <c r="C39" s="31"/>
      <c r="D39" s="24">
        <v>0</v>
      </c>
      <c r="E39" s="26">
        <v>0</v>
      </c>
      <c r="F39" s="27">
        <v>0</v>
      </c>
      <c r="G39" s="26">
        <f>F39</f>
        <v>0</v>
      </c>
      <c r="H39" s="27">
        <v>0</v>
      </c>
    </row>
    <row r="40" spans="1:8" ht="15.75">
      <c r="A40" s="5"/>
      <c r="B40" s="92" t="s">
        <v>41</v>
      </c>
      <c r="C40" s="31"/>
      <c r="D40" s="24">
        <v>0</v>
      </c>
      <c r="E40" s="26">
        <v>0</v>
      </c>
      <c r="F40" s="27">
        <v>0</v>
      </c>
      <c r="G40" s="26">
        <f>F40</f>
        <v>0</v>
      </c>
      <c r="H40" s="27">
        <v>0</v>
      </c>
    </row>
    <row r="41" spans="1:8" ht="15.75">
      <c r="A41" s="5"/>
      <c r="B41" s="92" t="s">
        <v>43</v>
      </c>
      <c r="C41" s="31"/>
      <c r="D41" s="24">
        <v>0</v>
      </c>
      <c r="E41" s="26">
        <v>0</v>
      </c>
      <c r="F41" s="27">
        <v>0</v>
      </c>
      <c r="G41" s="26">
        <f t="shared" ref="G41:G42" si="5">F41</f>
        <v>0</v>
      </c>
      <c r="H41" s="27">
        <v>0</v>
      </c>
    </row>
    <row r="42" spans="1:8" ht="15.75">
      <c r="A42" s="5"/>
      <c r="B42" s="92" t="s">
        <v>44</v>
      </c>
      <c r="C42" s="31"/>
      <c r="D42" s="24">
        <v>0</v>
      </c>
      <c r="E42" s="26">
        <v>0</v>
      </c>
      <c r="F42" s="27">
        <v>0</v>
      </c>
      <c r="G42" s="26">
        <f t="shared" si="5"/>
        <v>0</v>
      </c>
      <c r="H42" s="27">
        <v>0</v>
      </c>
    </row>
    <row r="43" spans="1:8" ht="27.75" customHeight="1">
      <c r="A43" s="5">
        <v>2610</v>
      </c>
      <c r="B43" s="21" t="s">
        <v>13</v>
      </c>
      <c r="C43" s="30">
        <v>0</v>
      </c>
      <c r="D43" s="22">
        <v>0</v>
      </c>
      <c r="E43" s="8">
        <v>0</v>
      </c>
      <c r="F43" s="23">
        <v>0</v>
      </c>
      <c r="G43" s="8">
        <f t="shared" si="3"/>
        <v>0</v>
      </c>
      <c r="H43" s="23">
        <v>0</v>
      </c>
    </row>
    <row r="44" spans="1:8" ht="15.75">
      <c r="A44" s="5">
        <v>2610</v>
      </c>
      <c r="B44" s="21" t="s">
        <v>14</v>
      </c>
      <c r="C44" s="30">
        <v>0</v>
      </c>
      <c r="D44" s="22">
        <v>0</v>
      </c>
      <c r="E44" s="8">
        <v>0</v>
      </c>
      <c r="F44" s="23">
        <v>0</v>
      </c>
      <c r="G44" s="8">
        <f t="shared" si="3"/>
        <v>0</v>
      </c>
      <c r="H44" s="23">
        <f>C44-G44</f>
        <v>0</v>
      </c>
    </row>
    <row r="45" spans="1:8" ht="15.75">
      <c r="A45" s="5">
        <v>2610</v>
      </c>
      <c r="B45" s="21" t="s">
        <v>15</v>
      </c>
      <c r="C45" s="30">
        <v>0</v>
      </c>
      <c r="D45" s="22">
        <v>0</v>
      </c>
      <c r="E45" s="8">
        <v>0</v>
      </c>
      <c r="F45" s="23">
        <v>0</v>
      </c>
      <c r="G45" s="8">
        <f t="shared" si="3"/>
        <v>0</v>
      </c>
      <c r="H45" s="23">
        <f>C45-G45</f>
        <v>0</v>
      </c>
    </row>
    <row r="46" spans="1:8" ht="30.75" customHeight="1">
      <c r="A46" s="33">
        <v>3210</v>
      </c>
      <c r="B46" s="17" t="s">
        <v>9</v>
      </c>
      <c r="C46" s="34">
        <v>360000</v>
      </c>
      <c r="D46" s="35">
        <v>0</v>
      </c>
      <c r="E46" s="36">
        <f>E47+E48</f>
        <v>0</v>
      </c>
      <c r="F46" s="37">
        <f>F47+F48</f>
        <v>0</v>
      </c>
      <c r="G46" s="36">
        <f t="shared" si="3"/>
        <v>0</v>
      </c>
      <c r="H46" s="63">
        <f>C46-G46</f>
        <v>360000</v>
      </c>
    </row>
    <row r="47" spans="1:8" ht="15.75">
      <c r="A47" s="5"/>
      <c r="B47" s="7" t="s">
        <v>66</v>
      </c>
      <c r="C47" s="31">
        <v>110000</v>
      </c>
      <c r="D47" s="11">
        <v>0</v>
      </c>
      <c r="E47" s="6">
        <v>0</v>
      </c>
      <c r="F47" s="13">
        <v>0</v>
      </c>
      <c r="G47" s="6">
        <f t="shared" si="3"/>
        <v>0</v>
      </c>
      <c r="H47" s="63">
        <f>C47-G47</f>
        <v>110000</v>
      </c>
    </row>
    <row r="48" spans="1:8" ht="15.75">
      <c r="A48" s="64"/>
      <c r="B48" s="5" t="s">
        <v>67</v>
      </c>
      <c r="C48" s="6">
        <v>250000</v>
      </c>
      <c r="D48" s="6">
        <v>0</v>
      </c>
      <c r="E48" s="6">
        <v>0</v>
      </c>
      <c r="F48" s="6">
        <v>0</v>
      </c>
      <c r="G48" s="6">
        <f t="shared" si="3"/>
        <v>0</v>
      </c>
      <c r="H48" s="63">
        <f>C48-G48</f>
        <v>250000</v>
      </c>
    </row>
    <row r="49" spans="1:9" ht="12" customHeight="1">
      <c r="G49" s="40"/>
      <c r="H49" s="16"/>
    </row>
    <row r="50" spans="1:9" ht="25.5" customHeight="1">
      <c r="A50" s="15" t="s">
        <v>57</v>
      </c>
      <c r="G50" s="16" t="s">
        <v>58</v>
      </c>
      <c r="H50" s="16"/>
    </row>
    <row r="51" spans="1:9" ht="7.5" customHeight="1">
      <c r="B51" s="15"/>
      <c r="C51" s="15"/>
      <c r="D51" s="15"/>
      <c r="E51" s="16"/>
      <c r="F51" s="16"/>
      <c r="H51" s="9"/>
      <c r="I51" t="s">
        <v>7</v>
      </c>
    </row>
    <row r="52" spans="1:9" ht="15.75" customHeight="1">
      <c r="A52" s="15"/>
      <c r="B52" s="15"/>
      <c r="C52" s="15"/>
      <c r="D52" s="15"/>
      <c r="E52" s="16"/>
      <c r="F52" s="16"/>
      <c r="G52" s="16"/>
      <c r="H52" s="2"/>
    </row>
    <row r="53" spans="1:9" ht="18.75" customHeight="1">
      <c r="A53" s="15" t="s">
        <v>4</v>
      </c>
      <c r="B53" s="15"/>
      <c r="C53" s="15"/>
      <c r="D53" s="15"/>
      <c r="E53" s="16"/>
      <c r="F53" s="16"/>
      <c r="G53" s="16" t="s">
        <v>59</v>
      </c>
      <c r="H53" s="2"/>
    </row>
    <row r="54" spans="1:9">
      <c r="A54" s="1"/>
      <c r="B54" s="1"/>
      <c r="C54" s="1"/>
      <c r="D54" s="1"/>
      <c r="E54" s="2"/>
      <c r="F54" s="2"/>
      <c r="G54" s="2"/>
      <c r="H54" s="2"/>
    </row>
    <row r="55" spans="1:9">
      <c r="A55" s="1"/>
      <c r="B55" s="1"/>
      <c r="C55" s="1"/>
      <c r="D55" s="1"/>
      <c r="E55" s="2"/>
      <c r="F55" s="2"/>
      <c r="G55" s="2"/>
      <c r="H55" s="2"/>
    </row>
    <row r="56" spans="1:9">
      <c r="A56" s="1"/>
      <c r="B56" s="1"/>
      <c r="C56" s="1"/>
      <c r="D56" s="1"/>
      <c r="E56" s="2"/>
      <c r="F56" s="2"/>
      <c r="G56" s="2"/>
      <c r="H56" s="2"/>
    </row>
    <row r="57" spans="1:9">
      <c r="A57" s="1"/>
      <c r="B57" s="1"/>
      <c r="C57" s="1"/>
      <c r="D57" s="1"/>
      <c r="E57" s="2"/>
      <c r="F57" s="2"/>
      <c r="G57" s="2"/>
      <c r="H57" s="2"/>
    </row>
    <row r="58" spans="1:9">
      <c r="A58" s="1"/>
      <c r="B58" s="1"/>
      <c r="C58" s="1"/>
      <c r="D58" s="1"/>
      <c r="E58" s="2"/>
      <c r="F58" s="2"/>
      <c r="G58" s="2"/>
      <c r="H58" s="2"/>
    </row>
    <row r="59" spans="1:9">
      <c r="A59" s="1"/>
      <c r="B59" s="1"/>
      <c r="C59" s="1"/>
      <c r="D59" s="1"/>
      <c r="E59" s="2"/>
      <c r="F59" s="2"/>
      <c r="G59" s="2"/>
      <c r="H59" s="2"/>
    </row>
    <row r="60" spans="1:9">
      <c r="A60" s="1"/>
      <c r="B60" s="1"/>
      <c r="C60" s="1"/>
      <c r="D60" s="1"/>
      <c r="E60" s="2"/>
      <c r="F60" s="2"/>
      <c r="G60" s="2"/>
      <c r="H60" s="2"/>
    </row>
    <row r="61" spans="1:9">
      <c r="A61" s="1"/>
      <c r="B61" s="1"/>
      <c r="C61" s="1"/>
      <c r="D61" s="1"/>
      <c r="E61" s="1"/>
      <c r="F61" s="1"/>
      <c r="G61" s="1"/>
      <c r="H61" s="1"/>
    </row>
    <row r="62" spans="1:9">
      <c r="A62" s="1"/>
      <c r="B62" s="1"/>
      <c r="C62" s="1"/>
      <c r="D62" s="1"/>
      <c r="E62" s="1"/>
      <c r="F62" s="1"/>
      <c r="G62" s="1"/>
      <c r="H62" s="1"/>
    </row>
  </sheetData>
  <mergeCells count="4">
    <mergeCell ref="C17:C18"/>
    <mergeCell ref="H17:H18"/>
    <mergeCell ref="B3:H3"/>
    <mergeCell ref="B2:H2"/>
  </mergeCells>
  <pageMargins left="0.11811023622047245" right="0.11811023622047245" top="0.19685039370078741" bottom="0.19685039370078741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9"/>
  <sheetViews>
    <sheetView topLeftCell="A4" workbookViewId="0">
      <selection activeCell="B36" sqref="B36"/>
    </sheetView>
  </sheetViews>
  <sheetFormatPr defaultRowHeight="15"/>
  <cols>
    <col min="1" max="1" width="6.28515625" customWidth="1"/>
    <col min="2" max="2" width="27.85546875" customWidth="1"/>
    <col min="3" max="3" width="13.5703125" customWidth="1"/>
    <col min="4" max="4" width="13.140625" customWidth="1"/>
    <col min="5" max="5" width="13.28515625" customWidth="1"/>
    <col min="6" max="6" width="13.140625" customWidth="1"/>
    <col min="7" max="7" width="13.28515625" customWidth="1"/>
    <col min="8" max="8" width="14.85546875" customWidth="1"/>
    <col min="9" max="9" width="14.7109375" customWidth="1"/>
    <col min="10" max="10" width="13.42578125" customWidth="1"/>
  </cols>
  <sheetData>
    <row r="1" spans="1:19">
      <c r="J1" s="39" t="s">
        <v>20</v>
      </c>
    </row>
    <row r="2" spans="1:19" ht="15.75">
      <c r="B2" s="207" t="s">
        <v>72</v>
      </c>
      <c r="C2" s="207"/>
      <c r="D2" s="207"/>
      <c r="E2" s="207"/>
      <c r="F2" s="207"/>
      <c r="G2" s="207"/>
      <c r="H2" s="207"/>
      <c r="I2" s="207"/>
      <c r="J2" s="207"/>
    </row>
    <row r="3" spans="1:19" ht="15.75">
      <c r="B3" s="206" t="s">
        <v>19</v>
      </c>
      <c r="C3" s="206"/>
      <c r="D3" s="206"/>
      <c r="E3" s="206"/>
      <c r="F3" s="206"/>
      <c r="G3" s="206"/>
      <c r="H3" s="206"/>
      <c r="I3" s="206"/>
      <c r="J3" s="206"/>
    </row>
    <row r="4" spans="1:19" ht="8.25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9" ht="60">
      <c r="A5" s="88" t="s">
        <v>0</v>
      </c>
      <c r="B5" s="79" t="s">
        <v>1</v>
      </c>
      <c r="C5" s="99" t="s">
        <v>60</v>
      </c>
      <c r="D5" s="99" t="s">
        <v>73</v>
      </c>
      <c r="E5" s="103" t="s">
        <v>74</v>
      </c>
      <c r="F5" s="103" t="s">
        <v>75</v>
      </c>
      <c r="G5" s="99" t="s">
        <v>76</v>
      </c>
      <c r="H5" s="99" t="s">
        <v>77</v>
      </c>
      <c r="I5" s="99" t="s">
        <v>78</v>
      </c>
      <c r="J5" s="17" t="s">
        <v>11</v>
      </c>
    </row>
    <row r="6" spans="1:19">
      <c r="A6" s="89">
        <v>2610</v>
      </c>
      <c r="B6" s="100" t="s">
        <v>8</v>
      </c>
      <c r="C6" s="121">
        <f>C7+C14+C47+C48+C49</f>
        <v>2649800</v>
      </c>
      <c r="D6" s="66">
        <f>D7+D14+D49</f>
        <v>568814.03</v>
      </c>
      <c r="E6" s="66">
        <f>E7+E14</f>
        <v>229206.59999999998</v>
      </c>
      <c r="F6" s="104">
        <f>F7+F14+F49</f>
        <v>294852.25</v>
      </c>
      <c r="G6" s="104">
        <f>G7+G14</f>
        <v>261541.41</v>
      </c>
      <c r="H6" s="105">
        <f t="shared" ref="H6" si="0">E6+F6+G6</f>
        <v>785600.26</v>
      </c>
      <c r="I6" s="66">
        <f>I7+I14+I49</f>
        <v>1354414.29</v>
      </c>
      <c r="J6" s="83">
        <f t="shared" ref="J6:J16" si="1">C6-I6</f>
        <v>1295385.71</v>
      </c>
    </row>
    <row r="7" spans="1:19" ht="30">
      <c r="A7" s="90">
        <v>2610</v>
      </c>
      <c r="B7" s="102" t="s">
        <v>10</v>
      </c>
      <c r="C7" s="157">
        <f>C8+C11</f>
        <v>2401800</v>
      </c>
      <c r="D7" s="65">
        <f>D8+D11</f>
        <v>537006.03</v>
      </c>
      <c r="E7" s="65">
        <f>E8+E11</f>
        <v>211212.59999999998</v>
      </c>
      <c r="F7" s="65">
        <f>F8+F11</f>
        <v>235928.25</v>
      </c>
      <c r="G7" s="65">
        <f>G8+G11</f>
        <v>246319.41</v>
      </c>
      <c r="H7" s="65">
        <f t="shared" ref="C7:H8" si="2">H8+H9</f>
        <v>1117983.9900000002</v>
      </c>
      <c r="I7" s="65">
        <f>I8+I11</f>
        <v>1230466.29</v>
      </c>
      <c r="J7" s="83">
        <f t="shared" si="1"/>
        <v>1171333.71</v>
      </c>
    </row>
    <row r="8" spans="1:19" ht="32.25">
      <c r="A8" s="91"/>
      <c r="B8" s="148" t="s">
        <v>10</v>
      </c>
      <c r="C8" s="158">
        <f t="shared" si="2"/>
        <v>2303000</v>
      </c>
      <c r="D8" s="57">
        <f>D9+D10</f>
        <v>526221.23</v>
      </c>
      <c r="E8" s="57">
        <f>E9+E10</f>
        <v>185299.8</v>
      </c>
      <c r="F8" s="57">
        <f t="shared" ref="F8:G8" si="3">F9+F10</f>
        <v>181979.85</v>
      </c>
      <c r="G8" s="57">
        <f t="shared" si="3"/>
        <v>246319.41</v>
      </c>
      <c r="H8" s="70">
        <f>E8+F8+G8</f>
        <v>613599.06000000006</v>
      </c>
      <c r="I8" s="57">
        <f>I9+I10</f>
        <v>1139820.29</v>
      </c>
      <c r="J8" s="95">
        <f t="shared" si="1"/>
        <v>1163179.71</v>
      </c>
    </row>
    <row r="9" spans="1:19" ht="31.5" customHeight="1">
      <c r="A9" s="91"/>
      <c r="B9" s="25" t="s">
        <v>2</v>
      </c>
      <c r="C9" s="96">
        <v>1890000</v>
      </c>
      <c r="D9" s="57">
        <v>431218.69</v>
      </c>
      <c r="E9" s="107">
        <v>152126.68</v>
      </c>
      <c r="F9" s="93">
        <v>149395.09</v>
      </c>
      <c r="G9" s="57">
        <v>202863.16</v>
      </c>
      <c r="H9" s="70">
        <f>E9+F9+G9</f>
        <v>504384.93000000005</v>
      </c>
      <c r="I9" s="107">
        <f>D9+H9</f>
        <v>935603.62000000011</v>
      </c>
      <c r="J9" s="95">
        <f>C9-I9</f>
        <v>954396.37999999989</v>
      </c>
    </row>
    <row r="10" spans="1:19" ht="31.5" customHeight="1">
      <c r="A10" s="91"/>
      <c r="B10" s="25" t="s">
        <v>5</v>
      </c>
      <c r="C10" s="96">
        <v>413000</v>
      </c>
      <c r="D10" s="57">
        <v>95002.54</v>
      </c>
      <c r="E10" s="107">
        <v>33173.120000000003</v>
      </c>
      <c r="F10" s="93">
        <v>32584.76</v>
      </c>
      <c r="G10" s="57">
        <v>43456.25</v>
      </c>
      <c r="H10" s="70">
        <f t="shared" ref="H10:H51" si="4">E10+F10+G10</f>
        <v>109214.13</v>
      </c>
      <c r="I10" s="107">
        <f>D10+H10</f>
        <v>204216.66999999998</v>
      </c>
      <c r="J10" s="95">
        <f>C10-I10</f>
        <v>208783.33000000002</v>
      </c>
    </row>
    <row r="11" spans="1:19" ht="31.5" customHeight="1">
      <c r="A11" s="91"/>
      <c r="B11" s="148" t="s">
        <v>68</v>
      </c>
      <c r="C11" s="57">
        <f>C12+C13</f>
        <v>98800</v>
      </c>
      <c r="D11" s="57">
        <f>D12+D13</f>
        <v>10784.8</v>
      </c>
      <c r="E11" s="57">
        <f>E12+E13</f>
        <v>25912.799999999999</v>
      </c>
      <c r="F11" s="57">
        <f t="shared" ref="F11:G11" si="5">F12+F13</f>
        <v>53948.4</v>
      </c>
      <c r="G11" s="57">
        <f t="shared" si="5"/>
        <v>0</v>
      </c>
      <c r="H11" s="70">
        <f t="shared" si="4"/>
        <v>79861.2</v>
      </c>
      <c r="I11" s="57">
        <f>I12+I13</f>
        <v>90646</v>
      </c>
      <c r="J11" s="57">
        <f>J12+J13</f>
        <v>8154</v>
      </c>
      <c r="O11" t="s">
        <v>79</v>
      </c>
    </row>
    <row r="12" spans="1:19" ht="31.5" customHeight="1">
      <c r="A12" s="91"/>
      <c r="B12" s="25" t="s">
        <v>56</v>
      </c>
      <c r="C12" s="57">
        <v>80800</v>
      </c>
      <c r="D12" s="57">
        <v>8840</v>
      </c>
      <c r="E12" s="107">
        <v>21240</v>
      </c>
      <c r="F12" s="93">
        <v>44220</v>
      </c>
      <c r="G12" s="57">
        <v>0</v>
      </c>
      <c r="H12" s="70">
        <f t="shared" si="4"/>
        <v>65460</v>
      </c>
      <c r="I12" s="107">
        <f>D12+H12</f>
        <v>74300</v>
      </c>
      <c r="J12" s="95">
        <f>C12-I12</f>
        <v>6500</v>
      </c>
    </row>
    <row r="13" spans="1:19" ht="31.5" customHeight="1">
      <c r="A13" s="91"/>
      <c r="B13" s="25" t="s">
        <v>69</v>
      </c>
      <c r="C13" s="57">
        <v>18000</v>
      </c>
      <c r="D13" s="57">
        <v>1944.8</v>
      </c>
      <c r="E13" s="107">
        <v>4672.8</v>
      </c>
      <c r="F13" s="93">
        <v>9728.4</v>
      </c>
      <c r="G13" s="57">
        <v>0</v>
      </c>
      <c r="H13" s="70">
        <f t="shared" si="4"/>
        <v>14401.2</v>
      </c>
      <c r="I13" s="107">
        <f>D13+H13</f>
        <v>16346</v>
      </c>
      <c r="J13" s="95">
        <f>C13-I13</f>
        <v>1654</v>
      </c>
      <c r="S13" t="s">
        <v>54</v>
      </c>
    </row>
    <row r="14" spans="1:19" ht="31.5" customHeight="1">
      <c r="A14" s="91">
        <v>2610</v>
      </c>
      <c r="B14" s="72" t="s">
        <v>23</v>
      </c>
      <c r="C14" s="67">
        <f>C15+C37</f>
        <v>248000</v>
      </c>
      <c r="D14" s="67">
        <f>D15+D37</f>
        <v>31808</v>
      </c>
      <c r="E14" s="106">
        <f>E15+E37</f>
        <v>17994</v>
      </c>
      <c r="F14" s="108">
        <f>F15+F37</f>
        <v>58924</v>
      </c>
      <c r="G14" s="67">
        <f>G15+G37</f>
        <v>15222</v>
      </c>
      <c r="H14" s="109">
        <f>E14+F14+G14</f>
        <v>92140</v>
      </c>
      <c r="I14" s="106">
        <f t="shared" ref="I14:I16" si="6">D14+H14</f>
        <v>123948</v>
      </c>
      <c r="J14" s="83">
        <f t="shared" si="1"/>
        <v>124052</v>
      </c>
      <c r="L14" t="s">
        <v>7</v>
      </c>
      <c r="N14" t="s">
        <v>25</v>
      </c>
    </row>
    <row r="15" spans="1:19" ht="45.75" customHeight="1">
      <c r="A15" s="91">
        <v>2610</v>
      </c>
      <c r="B15" s="73" t="s">
        <v>18</v>
      </c>
      <c r="C15" s="55">
        <f>C16+C20</f>
        <v>220000</v>
      </c>
      <c r="D15" s="58">
        <f>D16+D20</f>
        <v>31808</v>
      </c>
      <c r="E15" s="58">
        <f>E16+E20</f>
        <v>17994</v>
      </c>
      <c r="F15" s="58">
        <f>F16+F20</f>
        <v>58924</v>
      </c>
      <c r="G15" s="58">
        <f>G16+G20</f>
        <v>15222</v>
      </c>
      <c r="H15" s="109">
        <f t="shared" si="4"/>
        <v>92140</v>
      </c>
      <c r="I15" s="106">
        <f t="shared" si="6"/>
        <v>123948</v>
      </c>
      <c r="J15" s="83">
        <f t="shared" si="1"/>
        <v>96052</v>
      </c>
    </row>
    <row r="16" spans="1:19" ht="28.5" customHeight="1">
      <c r="A16" s="91">
        <v>2610</v>
      </c>
      <c r="B16" s="74" t="s">
        <v>17</v>
      </c>
      <c r="C16" s="56">
        <v>150000</v>
      </c>
      <c r="D16" s="108">
        <f>D17+D18+D19</f>
        <v>21193</v>
      </c>
      <c r="E16" s="108">
        <f>E17+E18+E19</f>
        <v>0</v>
      </c>
      <c r="F16" s="108">
        <f>F17+F18+F19</f>
        <v>49650</v>
      </c>
      <c r="G16" s="108">
        <f>G17+G18+G19</f>
        <v>0</v>
      </c>
      <c r="H16" s="106">
        <f t="shared" si="4"/>
        <v>49650</v>
      </c>
      <c r="I16" s="107">
        <f t="shared" si="6"/>
        <v>70843</v>
      </c>
      <c r="J16" s="83">
        <f t="shared" si="1"/>
        <v>79157</v>
      </c>
    </row>
    <row r="17" spans="1:13" ht="21" customHeight="1">
      <c r="A17" s="91"/>
      <c r="B17" s="75" t="s">
        <v>6</v>
      </c>
      <c r="C17" s="208">
        <v>150000</v>
      </c>
      <c r="D17" s="57">
        <v>7738</v>
      </c>
      <c r="E17" s="107">
        <v>0</v>
      </c>
      <c r="F17" s="107">
        <v>16650</v>
      </c>
      <c r="G17" s="57">
        <v>0</v>
      </c>
      <c r="H17" s="70">
        <f t="shared" si="4"/>
        <v>16650</v>
      </c>
      <c r="I17" s="70">
        <v>0</v>
      </c>
      <c r="J17" s="210">
        <v>79157</v>
      </c>
    </row>
    <row r="18" spans="1:13" ht="20.25" customHeight="1">
      <c r="A18" s="91"/>
      <c r="B18" s="75" t="s">
        <v>3</v>
      </c>
      <c r="C18" s="209"/>
      <c r="D18" s="57">
        <v>13455</v>
      </c>
      <c r="E18" s="57">
        <v>0</v>
      </c>
      <c r="F18" s="107">
        <v>33000</v>
      </c>
      <c r="G18" s="57">
        <v>0</v>
      </c>
      <c r="H18" s="70">
        <f t="shared" si="4"/>
        <v>33000</v>
      </c>
      <c r="I18" s="70">
        <v>0</v>
      </c>
      <c r="J18" s="211"/>
    </row>
    <row r="19" spans="1:13" ht="8.25" hidden="1" customHeight="1">
      <c r="A19" s="91"/>
      <c r="B19" s="76"/>
      <c r="C19" s="57"/>
      <c r="D19" s="57">
        <v>0</v>
      </c>
      <c r="E19" s="107">
        <v>0</v>
      </c>
      <c r="F19" s="93">
        <v>0</v>
      </c>
      <c r="G19" s="57">
        <v>0</v>
      </c>
      <c r="H19" s="110">
        <f t="shared" ref="H19:H25" si="7">E19+F19+G19</f>
        <v>0</v>
      </c>
      <c r="I19" s="107">
        <f>D19+H19</f>
        <v>0</v>
      </c>
      <c r="J19" s="95">
        <f>C19-I19</f>
        <v>0</v>
      </c>
    </row>
    <row r="20" spans="1:13" ht="24.75" customHeight="1">
      <c r="A20" s="91">
        <v>2610</v>
      </c>
      <c r="B20" s="77" t="s">
        <v>16</v>
      </c>
      <c r="C20" s="67">
        <v>70000</v>
      </c>
      <c r="D20" s="67">
        <f>D21+D22+D23+D24+D25</f>
        <v>10615</v>
      </c>
      <c r="E20" s="106">
        <f>E21+E22+E23+E24+E33</f>
        <v>17994</v>
      </c>
      <c r="F20" s="108">
        <f>F21+F24+F29+F33</f>
        <v>9274</v>
      </c>
      <c r="G20" s="67">
        <f>G25+G29+G33</f>
        <v>15222</v>
      </c>
      <c r="H20" s="67">
        <f>E20+F20+G20</f>
        <v>42490</v>
      </c>
      <c r="I20" s="106">
        <f>D20+H20</f>
        <v>53105</v>
      </c>
      <c r="J20" s="83">
        <f>C20-I20</f>
        <v>16895</v>
      </c>
    </row>
    <row r="21" spans="1:13" ht="21.75" customHeight="1">
      <c r="A21" s="91"/>
      <c r="B21" s="76" t="s">
        <v>65</v>
      </c>
      <c r="C21" s="67"/>
      <c r="D21" s="57">
        <v>4375</v>
      </c>
      <c r="E21" s="107">
        <v>6344</v>
      </c>
      <c r="F21" s="93">
        <v>3488</v>
      </c>
      <c r="G21" s="57">
        <v>0</v>
      </c>
      <c r="H21" s="107">
        <f t="shared" si="7"/>
        <v>9832</v>
      </c>
      <c r="I21" s="107">
        <f t="shared" ref="I21:I52" si="8">D21+H21</f>
        <v>14207</v>
      </c>
      <c r="J21" s="95">
        <v>0</v>
      </c>
    </row>
    <row r="22" spans="1:13" ht="29.25" customHeight="1">
      <c r="A22" s="91"/>
      <c r="B22" s="76" t="s">
        <v>29</v>
      </c>
      <c r="C22" s="67"/>
      <c r="D22" s="57">
        <v>0</v>
      </c>
      <c r="E22" s="107">
        <v>0</v>
      </c>
      <c r="F22" s="93">
        <v>0</v>
      </c>
      <c r="G22" s="57">
        <v>0</v>
      </c>
      <c r="H22" s="107">
        <f t="shared" si="7"/>
        <v>0</v>
      </c>
      <c r="I22" s="107">
        <f t="shared" si="8"/>
        <v>0</v>
      </c>
      <c r="J22" s="95">
        <v>0</v>
      </c>
    </row>
    <row r="23" spans="1:13" ht="30.75" customHeight="1">
      <c r="A23" s="91"/>
      <c r="B23" s="76" t="s">
        <v>30</v>
      </c>
      <c r="C23" s="57"/>
      <c r="D23" s="57">
        <v>0</v>
      </c>
      <c r="E23" s="107">
        <v>0</v>
      </c>
      <c r="F23" s="93">
        <v>0</v>
      </c>
      <c r="G23" s="57">
        <v>0</v>
      </c>
      <c r="H23" s="107">
        <f t="shared" si="7"/>
        <v>0</v>
      </c>
      <c r="I23" s="107">
        <f t="shared" si="8"/>
        <v>0</v>
      </c>
      <c r="J23" s="96">
        <v>0</v>
      </c>
      <c r="M23" t="s">
        <v>52</v>
      </c>
    </row>
    <row r="24" spans="1:13" ht="30" customHeight="1">
      <c r="A24" s="91"/>
      <c r="B24" s="76" t="s">
        <v>21</v>
      </c>
      <c r="C24" s="57" t="s">
        <v>24</v>
      </c>
      <c r="D24" s="57">
        <v>0</v>
      </c>
      <c r="E24" s="107">
        <v>0</v>
      </c>
      <c r="F24" s="156">
        <v>1155</v>
      </c>
      <c r="G24" s="57">
        <v>0</v>
      </c>
      <c r="H24" s="107">
        <f t="shared" si="7"/>
        <v>1155</v>
      </c>
      <c r="I24" s="107">
        <f t="shared" si="8"/>
        <v>1155</v>
      </c>
      <c r="J24" s="96">
        <v>0</v>
      </c>
    </row>
    <row r="25" spans="1:13" ht="30" customHeight="1">
      <c r="A25" s="91"/>
      <c r="B25" s="76" t="s">
        <v>82</v>
      </c>
      <c r="C25" s="57"/>
      <c r="D25" s="57">
        <v>6240</v>
      </c>
      <c r="E25" s="107">
        <v>0</v>
      </c>
      <c r="F25" s="93">
        <v>0</v>
      </c>
      <c r="G25" s="57">
        <v>650</v>
      </c>
      <c r="H25" s="107">
        <f t="shared" si="7"/>
        <v>650</v>
      </c>
      <c r="I25" s="107">
        <f t="shared" si="8"/>
        <v>6890</v>
      </c>
      <c r="J25" s="96">
        <v>0</v>
      </c>
    </row>
    <row r="26" spans="1:13" ht="18.75" customHeight="1">
      <c r="A26" s="91"/>
      <c r="B26" s="76" t="s">
        <v>31</v>
      </c>
      <c r="C26" s="57"/>
      <c r="D26" s="57">
        <v>0</v>
      </c>
      <c r="E26" s="107">
        <v>0</v>
      </c>
      <c r="F26" s="93">
        <v>0</v>
      </c>
      <c r="G26" s="57">
        <v>0</v>
      </c>
      <c r="H26" s="107">
        <f t="shared" ref="H26:H36" si="9">E26+F26+G26</f>
        <v>0</v>
      </c>
      <c r="I26" s="107">
        <f t="shared" si="8"/>
        <v>0</v>
      </c>
      <c r="J26" s="96">
        <v>0</v>
      </c>
    </row>
    <row r="27" spans="1:13" ht="18.75" customHeight="1">
      <c r="A27" s="91"/>
      <c r="B27" s="76" t="s">
        <v>50</v>
      </c>
      <c r="C27" s="57"/>
      <c r="D27" s="57">
        <v>0</v>
      </c>
      <c r="E27" s="111">
        <v>0</v>
      </c>
      <c r="F27" s="112">
        <v>0</v>
      </c>
      <c r="G27" s="57">
        <v>0</v>
      </c>
      <c r="H27" s="107">
        <f t="shared" si="9"/>
        <v>0</v>
      </c>
      <c r="I27" s="107">
        <f t="shared" si="8"/>
        <v>0</v>
      </c>
      <c r="J27" s="96">
        <v>0</v>
      </c>
    </row>
    <row r="28" spans="1:13" ht="16.5" customHeight="1">
      <c r="A28" s="91"/>
      <c r="B28" s="155" t="s">
        <v>45</v>
      </c>
      <c r="C28" s="57"/>
      <c r="D28" s="57">
        <v>0</v>
      </c>
      <c r="E28" s="111">
        <v>0</v>
      </c>
      <c r="F28" s="112">
        <v>0</v>
      </c>
      <c r="G28" s="94">
        <v>0</v>
      </c>
      <c r="H28" s="107">
        <f t="shared" si="9"/>
        <v>0</v>
      </c>
      <c r="I28" s="107">
        <f t="shared" si="8"/>
        <v>0</v>
      </c>
      <c r="J28" s="97">
        <v>0</v>
      </c>
    </row>
    <row r="29" spans="1:13" ht="18" customHeight="1">
      <c r="A29" s="91"/>
      <c r="B29" s="76" t="s">
        <v>81</v>
      </c>
      <c r="C29" s="57"/>
      <c r="D29" s="57">
        <v>0</v>
      </c>
      <c r="E29" s="111">
        <v>0</v>
      </c>
      <c r="F29" s="112">
        <v>4631</v>
      </c>
      <c r="G29" s="94">
        <v>5022</v>
      </c>
      <c r="H29" s="107">
        <f t="shared" si="9"/>
        <v>9653</v>
      </c>
      <c r="I29" s="107">
        <f t="shared" si="8"/>
        <v>9653</v>
      </c>
      <c r="J29" s="97">
        <v>0</v>
      </c>
    </row>
    <row r="30" spans="1:13" ht="17.25" customHeight="1">
      <c r="A30" s="91"/>
      <c r="B30" s="76" t="s">
        <v>37</v>
      </c>
      <c r="C30" s="57"/>
      <c r="D30" s="57">
        <v>0</v>
      </c>
      <c r="E30" s="111">
        <v>0</v>
      </c>
      <c r="F30" s="112">
        <v>0</v>
      </c>
      <c r="G30" s="94">
        <v>0</v>
      </c>
      <c r="H30" s="107">
        <f t="shared" si="9"/>
        <v>0</v>
      </c>
      <c r="I30" s="107">
        <f t="shared" si="8"/>
        <v>0</v>
      </c>
      <c r="J30" s="97">
        <v>0</v>
      </c>
    </row>
    <row r="31" spans="1:13" ht="15.75" customHeight="1">
      <c r="A31" s="91"/>
      <c r="B31" s="76" t="s">
        <v>38</v>
      </c>
      <c r="C31" s="57"/>
      <c r="D31" s="57">
        <v>0</v>
      </c>
      <c r="E31" s="111">
        <v>0</v>
      </c>
      <c r="F31" s="112">
        <v>0</v>
      </c>
      <c r="G31" s="94">
        <v>0</v>
      </c>
      <c r="H31" s="107">
        <f t="shared" si="9"/>
        <v>0</v>
      </c>
      <c r="I31" s="107">
        <f t="shared" si="8"/>
        <v>0</v>
      </c>
      <c r="J31" s="97"/>
    </row>
    <row r="32" spans="1:13" ht="18" customHeight="1">
      <c r="A32" s="91"/>
      <c r="B32" s="76" t="s">
        <v>39</v>
      </c>
      <c r="C32" s="57"/>
      <c r="D32" s="57">
        <v>0</v>
      </c>
      <c r="E32" s="111">
        <v>0</v>
      </c>
      <c r="F32" s="112">
        <v>0</v>
      </c>
      <c r="G32" s="94">
        <v>0</v>
      </c>
      <c r="H32" s="107">
        <f t="shared" si="9"/>
        <v>0</v>
      </c>
      <c r="I32" s="107">
        <f t="shared" si="8"/>
        <v>0</v>
      </c>
      <c r="J32" s="97">
        <v>0</v>
      </c>
    </row>
    <row r="33" spans="1:23" ht="30" customHeight="1">
      <c r="A33" s="91"/>
      <c r="B33" s="76" t="s">
        <v>80</v>
      </c>
      <c r="C33" s="57"/>
      <c r="D33" s="57">
        <v>0</v>
      </c>
      <c r="E33" s="111">
        <v>11650</v>
      </c>
      <c r="F33" s="112">
        <v>0</v>
      </c>
      <c r="G33" s="94">
        <v>9550</v>
      </c>
      <c r="H33" s="107">
        <f t="shared" si="9"/>
        <v>21200</v>
      </c>
      <c r="I33" s="107">
        <f t="shared" si="8"/>
        <v>21200</v>
      </c>
      <c r="J33" s="97">
        <v>0</v>
      </c>
    </row>
    <row r="34" spans="1:23" ht="19.5" customHeight="1">
      <c r="A34" s="91"/>
      <c r="B34" s="75" t="s">
        <v>42</v>
      </c>
      <c r="C34" s="57"/>
      <c r="D34" s="57">
        <v>0</v>
      </c>
      <c r="E34" s="111">
        <v>0</v>
      </c>
      <c r="F34" s="112">
        <v>0</v>
      </c>
      <c r="G34" s="94">
        <v>0</v>
      </c>
      <c r="H34" s="107">
        <f t="shared" si="9"/>
        <v>0</v>
      </c>
      <c r="I34" s="107">
        <f t="shared" si="8"/>
        <v>0</v>
      </c>
      <c r="J34" s="97">
        <v>0</v>
      </c>
    </row>
    <row r="35" spans="1:23" ht="18.75" customHeight="1">
      <c r="A35" s="91"/>
      <c r="B35" s="75" t="s">
        <v>49</v>
      </c>
      <c r="C35" s="57"/>
      <c r="D35" s="57">
        <v>0</v>
      </c>
      <c r="E35" s="111">
        <v>0</v>
      </c>
      <c r="F35" s="112">
        <v>0</v>
      </c>
      <c r="G35" s="94">
        <v>0</v>
      </c>
      <c r="H35" s="107">
        <f t="shared" si="9"/>
        <v>0</v>
      </c>
      <c r="I35" s="107">
        <f t="shared" si="8"/>
        <v>0</v>
      </c>
      <c r="J35" s="97">
        <v>0</v>
      </c>
    </row>
    <row r="36" spans="1:23" ht="30" customHeight="1">
      <c r="A36" s="91"/>
      <c r="B36" s="76" t="s">
        <v>53</v>
      </c>
      <c r="C36" s="75"/>
      <c r="D36" s="107">
        <v>0</v>
      </c>
      <c r="E36" s="111">
        <v>0</v>
      </c>
      <c r="F36" s="111">
        <v>0</v>
      </c>
      <c r="G36" s="111">
        <v>0</v>
      </c>
      <c r="H36" s="107">
        <f t="shared" si="9"/>
        <v>0</v>
      </c>
      <c r="I36" s="107">
        <f t="shared" si="8"/>
        <v>0</v>
      </c>
      <c r="J36" s="97">
        <v>0</v>
      </c>
      <c r="W36" t="s">
        <v>54</v>
      </c>
    </row>
    <row r="37" spans="1:23" ht="29.25" customHeight="1">
      <c r="A37" s="91">
        <v>2610</v>
      </c>
      <c r="B37" s="78" t="s">
        <v>12</v>
      </c>
      <c r="C37" s="58">
        <v>28000</v>
      </c>
      <c r="D37" s="58">
        <f>D38+D39+D40+D41+D42</f>
        <v>0</v>
      </c>
      <c r="E37" s="58">
        <f>E43+E44+E46+E45</f>
        <v>0</v>
      </c>
      <c r="F37" s="58">
        <f>F45</f>
        <v>0</v>
      </c>
      <c r="G37" s="58">
        <f t="shared" ref="G37" si="10">G46</f>
        <v>0</v>
      </c>
      <c r="H37" s="58">
        <f>E37+F37+G37</f>
        <v>0</v>
      </c>
      <c r="I37" s="106">
        <f t="shared" si="8"/>
        <v>0</v>
      </c>
      <c r="J37" s="83">
        <f>C37-I37</f>
        <v>28000</v>
      </c>
    </row>
    <row r="38" spans="1:23" ht="30" customHeight="1">
      <c r="A38" s="91"/>
      <c r="B38" s="76" t="s">
        <v>27</v>
      </c>
      <c r="C38" s="58"/>
      <c r="D38" s="93">
        <v>0</v>
      </c>
      <c r="E38" s="93">
        <v>0</v>
      </c>
      <c r="F38" s="93">
        <v>0</v>
      </c>
      <c r="G38" s="93">
        <v>0</v>
      </c>
      <c r="H38" s="93">
        <v>0</v>
      </c>
      <c r="I38" s="107">
        <f t="shared" si="8"/>
        <v>0</v>
      </c>
      <c r="J38" s="98">
        <v>0</v>
      </c>
    </row>
    <row r="39" spans="1:23" ht="29.25" customHeight="1">
      <c r="A39" s="91"/>
      <c r="B39" s="101" t="s">
        <v>34</v>
      </c>
      <c r="C39" s="58"/>
      <c r="D39" s="93">
        <v>0</v>
      </c>
      <c r="E39" s="93">
        <v>0</v>
      </c>
      <c r="F39" s="93">
        <v>0</v>
      </c>
      <c r="G39" s="93">
        <v>0</v>
      </c>
      <c r="H39" s="93">
        <v>0</v>
      </c>
      <c r="I39" s="107">
        <f t="shared" si="8"/>
        <v>0</v>
      </c>
      <c r="J39" s="98">
        <v>0</v>
      </c>
    </row>
    <row r="40" spans="1:23" ht="28.5" customHeight="1">
      <c r="A40" s="91"/>
      <c r="B40" s="101" t="s">
        <v>46</v>
      </c>
      <c r="C40" s="58"/>
      <c r="D40" s="93">
        <v>0</v>
      </c>
      <c r="E40" s="93">
        <v>0</v>
      </c>
      <c r="F40" s="93">
        <v>0</v>
      </c>
      <c r="G40" s="93">
        <v>0</v>
      </c>
      <c r="H40" s="93">
        <v>0</v>
      </c>
      <c r="I40" s="107">
        <f t="shared" si="8"/>
        <v>0</v>
      </c>
      <c r="J40" s="98">
        <v>0</v>
      </c>
    </row>
    <row r="41" spans="1:23" ht="19.5" customHeight="1">
      <c r="A41" s="91"/>
      <c r="B41" s="101" t="s">
        <v>43</v>
      </c>
      <c r="C41" s="58"/>
      <c r="D41" s="93">
        <v>0</v>
      </c>
      <c r="E41" s="93">
        <v>0</v>
      </c>
      <c r="F41" s="93">
        <v>0</v>
      </c>
      <c r="G41" s="93">
        <v>0</v>
      </c>
      <c r="H41" s="93">
        <v>0</v>
      </c>
      <c r="I41" s="107">
        <f t="shared" si="8"/>
        <v>0</v>
      </c>
      <c r="J41" s="98">
        <v>0</v>
      </c>
    </row>
    <row r="42" spans="1:23" ht="18.75" customHeight="1">
      <c r="A42" s="91"/>
      <c r="B42" s="101" t="s">
        <v>47</v>
      </c>
      <c r="C42" s="58"/>
      <c r="D42" s="93">
        <v>0</v>
      </c>
      <c r="E42" s="93">
        <v>0</v>
      </c>
      <c r="F42" s="93">
        <v>0</v>
      </c>
      <c r="G42" s="93">
        <v>0</v>
      </c>
      <c r="H42" s="93">
        <v>0</v>
      </c>
      <c r="I42" s="107">
        <f t="shared" si="8"/>
        <v>0</v>
      </c>
      <c r="J42" s="98">
        <v>0</v>
      </c>
    </row>
    <row r="43" spans="1:23" ht="30.75" customHeight="1">
      <c r="A43" s="91"/>
      <c r="B43" s="101" t="s">
        <v>35</v>
      </c>
      <c r="C43" s="58"/>
      <c r="D43" s="93">
        <v>0</v>
      </c>
      <c r="E43" s="93">
        <v>0</v>
      </c>
      <c r="F43" s="93">
        <v>0</v>
      </c>
      <c r="G43" s="93">
        <v>0</v>
      </c>
      <c r="H43" s="93">
        <v>0</v>
      </c>
      <c r="I43" s="107">
        <f t="shared" si="8"/>
        <v>0</v>
      </c>
      <c r="J43" s="98">
        <v>0</v>
      </c>
    </row>
    <row r="44" spans="1:23" ht="20.25" customHeight="1">
      <c r="A44" s="91"/>
      <c r="B44" s="101" t="s">
        <v>36</v>
      </c>
      <c r="C44" s="58"/>
      <c r="D44" s="93">
        <v>0</v>
      </c>
      <c r="E44" s="93">
        <v>0</v>
      </c>
      <c r="F44" s="93">
        <v>0</v>
      </c>
      <c r="G44" s="93">
        <v>0</v>
      </c>
      <c r="H44" s="107">
        <f>E44+F44+G44</f>
        <v>0</v>
      </c>
      <c r="I44" s="107">
        <f t="shared" si="8"/>
        <v>0</v>
      </c>
      <c r="J44" s="98">
        <v>0</v>
      </c>
    </row>
    <row r="45" spans="1:23" ht="27.75" customHeight="1">
      <c r="A45" s="91"/>
      <c r="B45" s="154" t="s">
        <v>51</v>
      </c>
      <c r="C45" s="58"/>
      <c r="D45" s="93">
        <v>0</v>
      </c>
      <c r="E45" s="93">
        <v>0</v>
      </c>
      <c r="F45" s="93">
        <v>0</v>
      </c>
      <c r="G45" s="93">
        <v>0</v>
      </c>
      <c r="H45" s="107">
        <f>E45+F45+G45</f>
        <v>0</v>
      </c>
      <c r="I45" s="107">
        <f t="shared" si="8"/>
        <v>0</v>
      </c>
      <c r="J45" s="98">
        <v>0</v>
      </c>
    </row>
    <row r="46" spans="1:23" ht="19.5" customHeight="1">
      <c r="A46" s="91"/>
      <c r="B46" s="76" t="s">
        <v>48</v>
      </c>
      <c r="C46" s="69"/>
      <c r="D46" s="69">
        <v>0</v>
      </c>
      <c r="E46" s="93">
        <v>0</v>
      </c>
      <c r="F46" s="107">
        <v>0</v>
      </c>
      <c r="G46" s="57">
        <v>0</v>
      </c>
      <c r="H46" s="107">
        <f>E46+F46+G46</f>
        <v>0</v>
      </c>
      <c r="I46" s="107">
        <f t="shared" si="8"/>
        <v>0</v>
      </c>
      <c r="J46" s="96">
        <v>0</v>
      </c>
    </row>
    <row r="47" spans="1:23" ht="30.75" customHeight="1">
      <c r="A47" s="91">
        <v>2610</v>
      </c>
      <c r="B47" s="78" t="s">
        <v>13</v>
      </c>
      <c r="C47" s="55">
        <v>0</v>
      </c>
      <c r="D47" s="55">
        <v>0</v>
      </c>
      <c r="E47" s="58">
        <v>0</v>
      </c>
      <c r="F47" s="109">
        <v>0</v>
      </c>
      <c r="G47" s="60">
        <v>0</v>
      </c>
      <c r="H47" s="70">
        <f t="shared" si="4"/>
        <v>0</v>
      </c>
      <c r="I47" s="106">
        <f t="shared" si="8"/>
        <v>0</v>
      </c>
      <c r="J47" s="85">
        <f>C47</f>
        <v>0</v>
      </c>
    </row>
    <row r="48" spans="1:23" ht="28.5" customHeight="1">
      <c r="A48" s="91">
        <v>2610</v>
      </c>
      <c r="B48" s="153" t="s">
        <v>14</v>
      </c>
      <c r="C48" s="55">
        <v>0</v>
      </c>
      <c r="D48" s="55">
        <v>0</v>
      </c>
      <c r="E48" s="58">
        <v>0</v>
      </c>
      <c r="F48" s="109">
        <v>0</v>
      </c>
      <c r="G48" s="60">
        <v>0</v>
      </c>
      <c r="H48" s="70">
        <f t="shared" si="4"/>
        <v>0</v>
      </c>
      <c r="I48" s="106">
        <f t="shared" si="8"/>
        <v>0</v>
      </c>
      <c r="J48" s="85">
        <f>C48</f>
        <v>0</v>
      </c>
    </row>
    <row r="49" spans="1:10" ht="20.25" customHeight="1">
      <c r="A49" s="91">
        <v>2610</v>
      </c>
      <c r="B49" s="78" t="s">
        <v>15</v>
      </c>
      <c r="C49" s="55">
        <v>0</v>
      </c>
      <c r="D49" s="55">
        <v>0</v>
      </c>
      <c r="E49" s="58">
        <v>0</v>
      </c>
      <c r="F49" s="109">
        <v>0</v>
      </c>
      <c r="G49" s="60">
        <v>0</v>
      </c>
      <c r="H49" s="70">
        <f t="shared" si="4"/>
        <v>0</v>
      </c>
      <c r="I49" s="106">
        <f t="shared" si="8"/>
        <v>0</v>
      </c>
      <c r="J49" s="85">
        <f>C49-H49</f>
        <v>0</v>
      </c>
    </row>
    <row r="50" spans="1:10" ht="22.5" customHeight="1">
      <c r="A50" s="88">
        <v>3210</v>
      </c>
      <c r="B50" s="152" t="s">
        <v>9</v>
      </c>
      <c r="C50" s="68">
        <f>C51+C52</f>
        <v>310200</v>
      </c>
      <c r="D50" s="68">
        <f>D51</f>
        <v>0</v>
      </c>
      <c r="E50" s="54">
        <f>E51</f>
        <v>0</v>
      </c>
      <c r="F50" s="113">
        <f>F51+F52</f>
        <v>0</v>
      </c>
      <c r="G50" s="61">
        <f>G51</f>
        <v>0</v>
      </c>
      <c r="H50" s="113">
        <f t="shared" si="4"/>
        <v>0</v>
      </c>
      <c r="I50" s="109">
        <f t="shared" si="8"/>
        <v>0</v>
      </c>
      <c r="J50" s="63">
        <f>C50-D50-H50</f>
        <v>310200</v>
      </c>
    </row>
    <row r="51" spans="1:10" ht="20.25" customHeight="1">
      <c r="A51" s="91"/>
      <c r="B51" s="71" t="s">
        <v>66</v>
      </c>
      <c r="C51" s="69">
        <v>110000</v>
      </c>
      <c r="D51" s="69">
        <v>0</v>
      </c>
      <c r="E51" s="114">
        <v>0</v>
      </c>
      <c r="F51" s="70">
        <v>0</v>
      </c>
      <c r="G51" s="59">
        <v>0</v>
      </c>
      <c r="H51" s="70">
        <f t="shared" si="4"/>
        <v>0</v>
      </c>
      <c r="I51" s="107">
        <f t="shared" si="8"/>
        <v>0</v>
      </c>
      <c r="J51" s="86">
        <f>C51-H51</f>
        <v>110000</v>
      </c>
    </row>
    <row r="52" spans="1:10" ht="20.25" customHeight="1">
      <c r="A52" s="5"/>
      <c r="B52" s="71" t="s">
        <v>67</v>
      </c>
      <c r="C52" s="69">
        <v>200200</v>
      </c>
      <c r="D52" s="69">
        <v>0</v>
      </c>
      <c r="E52" s="114">
        <v>0</v>
      </c>
      <c r="F52" s="70">
        <v>0</v>
      </c>
      <c r="G52" s="59">
        <v>0</v>
      </c>
      <c r="H52" s="70">
        <f>F52+G52</f>
        <v>0</v>
      </c>
      <c r="I52" s="107">
        <f t="shared" si="8"/>
        <v>0</v>
      </c>
      <c r="J52" s="86">
        <f>C52-H52</f>
        <v>200200</v>
      </c>
    </row>
    <row r="53" spans="1:10" ht="15.75">
      <c r="A53" s="41"/>
      <c r="B53" s="42"/>
      <c r="C53" s="9"/>
      <c r="D53" s="115"/>
      <c r="E53" s="115"/>
      <c r="F53" s="115"/>
      <c r="G53" s="115"/>
      <c r="H53" s="115"/>
      <c r="I53" s="115"/>
      <c r="J53" s="9"/>
    </row>
    <row r="54" spans="1:10" ht="15.75">
      <c r="H54" s="40"/>
      <c r="I54" s="40"/>
      <c r="J54" s="16"/>
    </row>
    <row r="55" spans="1:10" ht="15.75">
      <c r="A55" s="15" t="s">
        <v>57</v>
      </c>
      <c r="H55" s="16" t="s">
        <v>58</v>
      </c>
      <c r="I55" s="16"/>
      <c r="J55" s="16"/>
    </row>
    <row r="56" spans="1:10" ht="15.75">
      <c r="B56" s="15"/>
      <c r="C56" s="15"/>
      <c r="D56" s="15"/>
      <c r="E56" s="15"/>
      <c r="F56" s="16"/>
      <c r="G56" s="16"/>
      <c r="J56" s="9"/>
    </row>
    <row r="57" spans="1:10" ht="15.75">
      <c r="A57" s="15"/>
      <c r="B57" s="15"/>
      <c r="C57" s="15"/>
      <c r="D57" s="15"/>
      <c r="E57" s="15"/>
      <c r="F57" s="16"/>
      <c r="G57" s="16"/>
      <c r="H57" s="16"/>
      <c r="I57" s="16"/>
      <c r="J57" s="2"/>
    </row>
    <row r="58" spans="1:10" ht="15.75">
      <c r="A58" s="15" t="s">
        <v>4</v>
      </c>
      <c r="B58" s="15"/>
      <c r="C58" s="15"/>
      <c r="D58" s="15"/>
      <c r="E58" s="15"/>
      <c r="F58" s="16"/>
      <c r="G58" s="16"/>
      <c r="H58" s="16" t="s">
        <v>59</v>
      </c>
      <c r="I58" s="16"/>
      <c r="J58" s="2"/>
    </row>
    <row r="59" spans="1:10">
      <c r="A59" s="1"/>
      <c r="B59" s="1"/>
      <c r="C59" s="1"/>
      <c r="D59" s="1"/>
      <c r="E59" s="1"/>
      <c r="F59" s="2"/>
      <c r="G59" s="2"/>
      <c r="H59" s="2"/>
      <c r="I59" s="2"/>
      <c r="J59" s="2"/>
    </row>
  </sheetData>
  <mergeCells count="4">
    <mergeCell ref="B2:J2"/>
    <mergeCell ref="B3:J3"/>
    <mergeCell ref="C17:C18"/>
    <mergeCell ref="J17:J18"/>
  </mergeCells>
  <pageMargins left="0.11811023622047245" right="0.11811023622047245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1"/>
  <sheetViews>
    <sheetView workbookViewId="0">
      <selection activeCell="C15" sqref="C15"/>
    </sheetView>
  </sheetViews>
  <sheetFormatPr defaultRowHeight="15"/>
  <cols>
    <col min="1" max="1" width="5.42578125" customWidth="1"/>
    <col min="2" max="2" width="28.7109375" customWidth="1"/>
    <col min="3" max="3" width="13.42578125" customWidth="1"/>
    <col min="4" max="4" width="13.85546875" customWidth="1"/>
    <col min="5" max="5" width="12.42578125" customWidth="1"/>
    <col min="6" max="6" width="13.42578125" customWidth="1"/>
    <col min="7" max="7" width="12.85546875" customWidth="1"/>
    <col min="8" max="8" width="14.85546875" customWidth="1"/>
    <col min="9" max="9" width="14" customWidth="1"/>
    <col min="10" max="10" width="14.28515625" customWidth="1"/>
    <col min="11" max="11" width="7.42578125" customWidth="1"/>
  </cols>
  <sheetData>
    <row r="1" spans="1:16">
      <c r="J1" s="39" t="s">
        <v>20</v>
      </c>
    </row>
    <row r="2" spans="1:16" ht="15.75">
      <c r="B2" s="207" t="s">
        <v>89</v>
      </c>
      <c r="C2" s="207"/>
      <c r="D2" s="207"/>
      <c r="E2" s="207"/>
      <c r="F2" s="207"/>
      <c r="G2" s="207"/>
      <c r="H2" s="207"/>
      <c r="I2" s="207"/>
      <c r="J2" s="207"/>
      <c r="K2" s="116"/>
    </row>
    <row r="3" spans="1:16" ht="15.75">
      <c r="B3" s="206" t="s">
        <v>19</v>
      </c>
      <c r="C3" s="206"/>
      <c r="D3" s="206"/>
      <c r="E3" s="206"/>
      <c r="F3" s="206"/>
      <c r="G3" s="206"/>
      <c r="H3" s="206"/>
      <c r="I3" s="206"/>
      <c r="J3" s="206"/>
      <c r="K3" s="116"/>
    </row>
    <row r="4" spans="1:16" ht="15.75">
      <c r="A4" s="3"/>
      <c r="B4" s="3"/>
      <c r="C4" s="3"/>
      <c r="D4" s="3"/>
      <c r="E4" s="3"/>
      <c r="F4" s="3"/>
      <c r="G4" s="3"/>
      <c r="H4" s="3"/>
      <c r="I4" s="3"/>
      <c r="J4" s="3"/>
      <c r="K4" s="116"/>
    </row>
    <row r="5" spans="1:16" ht="51">
      <c r="A5" s="88" t="s">
        <v>0</v>
      </c>
      <c r="B5" s="62" t="s">
        <v>1</v>
      </c>
      <c r="C5" s="139" t="s">
        <v>60</v>
      </c>
      <c r="D5" s="139" t="s">
        <v>83</v>
      </c>
      <c r="E5" s="159" t="s">
        <v>84</v>
      </c>
      <c r="F5" s="159" t="s">
        <v>85</v>
      </c>
      <c r="G5" s="139" t="s">
        <v>86</v>
      </c>
      <c r="H5" s="139" t="s">
        <v>87</v>
      </c>
      <c r="I5" s="139" t="s">
        <v>88</v>
      </c>
      <c r="J5" s="62" t="s">
        <v>11</v>
      </c>
      <c r="K5" s="116"/>
    </row>
    <row r="6" spans="1:16" ht="28.5" customHeight="1">
      <c r="A6" s="169">
        <v>2610</v>
      </c>
      <c r="B6" s="160" t="s">
        <v>8</v>
      </c>
      <c r="C6" s="121">
        <f>C7+C14+C40+C41+C42</f>
        <v>2907800</v>
      </c>
      <c r="D6" s="121">
        <f>D7+D14+D42</f>
        <v>1354414.29</v>
      </c>
      <c r="E6" s="121">
        <f>E7+E14</f>
        <v>362249.95999999996</v>
      </c>
      <c r="F6" s="122">
        <f>F7+F14+F42</f>
        <v>228905.27</v>
      </c>
      <c r="G6" s="122">
        <f>G7+G14</f>
        <v>361141.41000000003</v>
      </c>
      <c r="H6" s="161">
        <f t="shared" ref="H6" si="0">E6+F6+G6</f>
        <v>952296.64</v>
      </c>
      <c r="I6" s="121">
        <f>I7+I14+I42</f>
        <v>2306710.9300000002</v>
      </c>
      <c r="J6" s="174">
        <f t="shared" ref="J6:J16" si="1">C6-I6</f>
        <v>601089.06999999983</v>
      </c>
      <c r="K6" s="116"/>
    </row>
    <row r="7" spans="1:16" ht="30" customHeight="1">
      <c r="A7" s="170">
        <v>2610</v>
      </c>
      <c r="B7" s="162" t="s">
        <v>10</v>
      </c>
      <c r="C7" s="175">
        <f>C8+C11</f>
        <v>2511800</v>
      </c>
      <c r="D7" s="157">
        <f>D8+D11</f>
        <v>1230466.29</v>
      </c>
      <c r="E7" s="157">
        <f>E8+E11</f>
        <v>273692.95999999996</v>
      </c>
      <c r="F7" s="157">
        <f>F8+F11</f>
        <v>195026.77</v>
      </c>
      <c r="G7" s="171">
        <f>G8+G11</f>
        <v>273857.41000000003</v>
      </c>
      <c r="H7" s="157">
        <f t="shared" ref="C7:H8" si="2">H8+H9</f>
        <v>1338084.79</v>
      </c>
      <c r="I7" s="157">
        <f>I8+I11</f>
        <v>1973043.4300000002</v>
      </c>
      <c r="J7" s="83">
        <f t="shared" si="1"/>
        <v>538756.56999999983</v>
      </c>
      <c r="K7" s="116"/>
    </row>
    <row r="8" spans="1:16" ht="24.75" customHeight="1">
      <c r="A8" s="91"/>
      <c r="B8" s="163" t="s">
        <v>10</v>
      </c>
      <c r="C8" s="176">
        <f t="shared" si="2"/>
        <v>2413000</v>
      </c>
      <c r="D8" s="96">
        <f>D9+D10</f>
        <v>1139820.29</v>
      </c>
      <c r="E8" s="96">
        <f>E9+E10</f>
        <v>273692.95999999996</v>
      </c>
      <c r="F8" s="96">
        <f t="shared" ref="F8:G8" si="3">F9+F10</f>
        <v>195026.77</v>
      </c>
      <c r="G8" s="96">
        <f t="shared" si="3"/>
        <v>265927.41000000003</v>
      </c>
      <c r="H8" s="87">
        <f>E8+F8+G8</f>
        <v>734647.14</v>
      </c>
      <c r="I8" s="96">
        <f>I9+I10</f>
        <v>1874467.4300000002</v>
      </c>
      <c r="J8" s="95">
        <f t="shared" si="1"/>
        <v>538532.56999999983</v>
      </c>
      <c r="K8" s="116"/>
    </row>
    <row r="9" spans="1:16" ht="27" customHeight="1">
      <c r="A9" s="91"/>
      <c r="B9" s="128" t="s">
        <v>2</v>
      </c>
      <c r="C9" s="96">
        <v>1980000</v>
      </c>
      <c r="D9" s="96">
        <v>935603.62</v>
      </c>
      <c r="E9" s="127">
        <v>225521.4</v>
      </c>
      <c r="F9" s="98">
        <v>159536.24</v>
      </c>
      <c r="G9" s="96">
        <v>218380.01</v>
      </c>
      <c r="H9" s="87">
        <f>E9+F9+G9</f>
        <v>603437.65</v>
      </c>
      <c r="I9" s="127">
        <f>D9+H9</f>
        <v>1539041.27</v>
      </c>
      <c r="J9" s="95">
        <f>C9-I9</f>
        <v>440958.73</v>
      </c>
      <c r="K9" s="116"/>
    </row>
    <row r="10" spans="1:16" ht="28.5" customHeight="1">
      <c r="A10" s="91"/>
      <c r="B10" s="128" t="s">
        <v>5</v>
      </c>
      <c r="C10" s="96">
        <v>433000</v>
      </c>
      <c r="D10" s="96">
        <v>204216.67</v>
      </c>
      <c r="E10" s="127">
        <v>48171.56</v>
      </c>
      <c r="F10" s="98">
        <v>35490.53</v>
      </c>
      <c r="G10" s="96">
        <v>47547.4</v>
      </c>
      <c r="H10" s="87">
        <f t="shared" ref="H10:H44" si="4">E10+F10+G10</f>
        <v>131209.49</v>
      </c>
      <c r="I10" s="127">
        <f>D10+H10</f>
        <v>335426.16000000003</v>
      </c>
      <c r="J10" s="95">
        <f>C10-I10</f>
        <v>97573.839999999967</v>
      </c>
      <c r="K10" s="116"/>
    </row>
    <row r="11" spans="1:16" ht="28.5" customHeight="1">
      <c r="A11" s="91"/>
      <c r="B11" s="163" t="s">
        <v>68</v>
      </c>
      <c r="C11" s="97">
        <f>C12+C13</f>
        <v>98800</v>
      </c>
      <c r="D11" s="96">
        <f>D12+D13</f>
        <v>90646</v>
      </c>
      <c r="E11" s="96">
        <f>E12+E13</f>
        <v>0</v>
      </c>
      <c r="F11" s="96">
        <f t="shared" ref="F11:G11" si="5">F12+F13</f>
        <v>0</v>
      </c>
      <c r="G11" s="96">
        <f t="shared" si="5"/>
        <v>7930</v>
      </c>
      <c r="H11" s="87">
        <f t="shared" si="4"/>
        <v>7930</v>
      </c>
      <c r="I11" s="96">
        <f>I12+I13</f>
        <v>98576</v>
      </c>
      <c r="J11" s="96">
        <f>J12+J13</f>
        <v>224</v>
      </c>
      <c r="K11" s="116"/>
    </row>
    <row r="12" spans="1:16" ht="24.75" customHeight="1">
      <c r="A12" s="91"/>
      <c r="B12" s="128" t="s">
        <v>56</v>
      </c>
      <c r="C12" s="96">
        <v>80800</v>
      </c>
      <c r="D12" s="96">
        <v>74300</v>
      </c>
      <c r="E12" s="127">
        <v>0</v>
      </c>
      <c r="F12" s="98">
        <v>0</v>
      </c>
      <c r="G12" s="96">
        <v>6500</v>
      </c>
      <c r="H12" s="87">
        <f t="shared" si="4"/>
        <v>6500</v>
      </c>
      <c r="I12" s="127">
        <f>D12+H12</f>
        <v>80800</v>
      </c>
      <c r="J12" s="95">
        <f>C12-I12</f>
        <v>0</v>
      </c>
      <c r="K12" s="116"/>
    </row>
    <row r="13" spans="1:16" ht="23.25" customHeight="1">
      <c r="A13" s="91"/>
      <c r="B13" s="128" t="s">
        <v>69</v>
      </c>
      <c r="C13" s="96">
        <v>18000</v>
      </c>
      <c r="D13" s="96">
        <v>16346</v>
      </c>
      <c r="E13" s="127">
        <v>0</v>
      </c>
      <c r="F13" s="98">
        <v>0</v>
      </c>
      <c r="G13" s="96">
        <v>1430</v>
      </c>
      <c r="H13" s="87">
        <f t="shared" si="4"/>
        <v>1430</v>
      </c>
      <c r="I13" s="127">
        <f>D13+H13</f>
        <v>17776</v>
      </c>
      <c r="J13" s="95">
        <f>C13-I13</f>
        <v>224</v>
      </c>
    </row>
    <row r="14" spans="1:16" ht="28.5" customHeight="1">
      <c r="A14" s="91">
        <v>2610</v>
      </c>
      <c r="B14" s="140" t="s">
        <v>23</v>
      </c>
      <c r="C14" s="125">
        <f>C15+C33</f>
        <v>396000</v>
      </c>
      <c r="D14" s="125">
        <f>D15+D33</f>
        <v>123948</v>
      </c>
      <c r="E14" s="130">
        <f>E15+E33</f>
        <v>88557</v>
      </c>
      <c r="F14" s="131">
        <f>F15+F33</f>
        <v>33878.5</v>
      </c>
      <c r="G14" s="125">
        <f>G15+G33</f>
        <v>87284</v>
      </c>
      <c r="H14" s="135">
        <f>E14+F14+G14</f>
        <v>209719.5</v>
      </c>
      <c r="I14" s="130">
        <f t="shared" ref="I14:I16" si="6">D14+H14</f>
        <v>333667.5</v>
      </c>
      <c r="J14" s="83">
        <f t="shared" si="1"/>
        <v>62332.5</v>
      </c>
    </row>
    <row r="15" spans="1:16" ht="30" customHeight="1">
      <c r="A15" s="91">
        <v>2610</v>
      </c>
      <c r="B15" s="141" t="s">
        <v>18</v>
      </c>
      <c r="C15" s="81">
        <f>C16+C20</f>
        <v>319000</v>
      </c>
      <c r="D15" s="84">
        <f>D16+D20</f>
        <v>123948</v>
      </c>
      <c r="E15" s="84">
        <f>E16+E20</f>
        <v>88557</v>
      </c>
      <c r="F15" s="84">
        <f>F16+F20</f>
        <v>13878.5</v>
      </c>
      <c r="G15" s="84">
        <f>G16+G20</f>
        <v>87284</v>
      </c>
      <c r="H15" s="135">
        <f t="shared" si="4"/>
        <v>189719.5</v>
      </c>
      <c r="I15" s="130">
        <f t="shared" si="6"/>
        <v>313667.5</v>
      </c>
      <c r="J15" s="83">
        <f t="shared" si="1"/>
        <v>5332.5</v>
      </c>
    </row>
    <row r="16" spans="1:16" ht="24" customHeight="1">
      <c r="A16" s="91">
        <v>2610</v>
      </c>
      <c r="B16" s="164" t="s">
        <v>17</v>
      </c>
      <c r="C16" s="82">
        <v>199000</v>
      </c>
      <c r="D16" s="131">
        <f>D17+D18+D19</f>
        <v>70843</v>
      </c>
      <c r="E16" s="131">
        <f>E17+E18+E19</f>
        <v>77800</v>
      </c>
      <c r="F16" s="131">
        <f>F17+F18+F19</f>
        <v>0</v>
      </c>
      <c r="G16" s="131">
        <f>G17+G18+G19</f>
        <v>48980</v>
      </c>
      <c r="H16" s="130">
        <f t="shared" si="4"/>
        <v>126780</v>
      </c>
      <c r="I16" s="130">
        <f t="shared" si="6"/>
        <v>197623</v>
      </c>
      <c r="J16" s="83">
        <f t="shared" si="1"/>
        <v>1377</v>
      </c>
      <c r="M16" s="117"/>
      <c r="N16" s="117"/>
      <c r="O16" s="118"/>
      <c r="P16" s="119"/>
    </row>
    <row r="17" spans="1:21" ht="24.75" customHeight="1">
      <c r="A17" s="91"/>
      <c r="B17" s="126" t="s">
        <v>6</v>
      </c>
      <c r="C17" s="212">
        <v>199000</v>
      </c>
      <c r="D17" s="96">
        <v>24388</v>
      </c>
      <c r="E17" s="127">
        <v>20800</v>
      </c>
      <c r="F17" s="127">
        <v>0</v>
      </c>
      <c r="G17" s="96">
        <v>11750</v>
      </c>
      <c r="H17" s="87">
        <f t="shared" si="4"/>
        <v>32550</v>
      </c>
      <c r="I17" s="87">
        <v>56938</v>
      </c>
      <c r="J17" s="210">
        <v>1357</v>
      </c>
      <c r="L17" t="s">
        <v>25</v>
      </c>
      <c r="O17" s="40"/>
    </row>
    <row r="18" spans="1:21" ht="24" customHeight="1">
      <c r="A18" s="91"/>
      <c r="B18" s="126" t="s">
        <v>3</v>
      </c>
      <c r="C18" s="213"/>
      <c r="D18" s="96">
        <v>46455</v>
      </c>
      <c r="E18" s="96">
        <v>57000</v>
      </c>
      <c r="F18" s="127">
        <v>0</v>
      </c>
      <c r="G18" s="96">
        <v>37230</v>
      </c>
      <c r="H18" s="87">
        <f t="shared" si="4"/>
        <v>94230</v>
      </c>
      <c r="I18" s="87">
        <v>140685</v>
      </c>
      <c r="J18" s="211"/>
      <c r="O18" s="40"/>
    </row>
    <row r="19" spans="1:21" ht="21" customHeight="1">
      <c r="A19" s="91"/>
      <c r="B19" s="128"/>
      <c r="C19" s="96"/>
      <c r="D19" s="96">
        <v>0</v>
      </c>
      <c r="E19" s="127">
        <v>0</v>
      </c>
      <c r="F19" s="98">
        <v>0</v>
      </c>
      <c r="G19" s="96">
        <v>0</v>
      </c>
      <c r="H19" s="165">
        <f t="shared" si="4"/>
        <v>0</v>
      </c>
      <c r="I19" s="127">
        <f>D19+H19</f>
        <v>0</v>
      </c>
      <c r="J19" s="95">
        <f>C19-I19</f>
        <v>0</v>
      </c>
      <c r="O19" s="40"/>
      <c r="R19" t="s">
        <v>54</v>
      </c>
    </row>
    <row r="20" spans="1:21" ht="28.5" customHeight="1">
      <c r="A20" s="91">
        <v>2610</v>
      </c>
      <c r="B20" s="129" t="s">
        <v>16</v>
      </c>
      <c r="C20" s="125">
        <v>120000</v>
      </c>
      <c r="D20" s="125">
        <f>D21+D22+D23+D24+D25+D26+D27+D28+D29+D30+D32</f>
        <v>53105</v>
      </c>
      <c r="E20" s="130">
        <f>E24+E29+E31</f>
        <v>10757</v>
      </c>
      <c r="F20" s="131">
        <f>F21+F22+F23+F24+F25+F26+F27+F28+F29+F30</f>
        <v>13878.5</v>
      </c>
      <c r="G20" s="125">
        <f>G21+G22+G23+G24+G25+G26+G27+G28+G29+G30+G31</f>
        <v>38304</v>
      </c>
      <c r="H20" s="125">
        <f>E20+F20+G20</f>
        <v>62939.5</v>
      </c>
      <c r="I20" s="130">
        <f>D20+H20</f>
        <v>116044.5</v>
      </c>
      <c r="J20" s="83">
        <f>C20-I20</f>
        <v>3955.5</v>
      </c>
      <c r="O20" s="40"/>
    </row>
    <row r="21" spans="1:21" ht="24.75" customHeight="1">
      <c r="A21" s="91"/>
      <c r="B21" s="128" t="s">
        <v>65</v>
      </c>
      <c r="C21" s="125"/>
      <c r="D21" s="96">
        <v>14207</v>
      </c>
      <c r="E21" s="127">
        <v>0</v>
      </c>
      <c r="F21" s="98">
        <v>0</v>
      </c>
      <c r="G21" s="96">
        <v>0</v>
      </c>
      <c r="H21" s="127">
        <f t="shared" si="4"/>
        <v>0</v>
      </c>
      <c r="I21" s="127">
        <f t="shared" ref="I21:I45" si="7">D21+H21</f>
        <v>14207</v>
      </c>
      <c r="J21" s="95">
        <v>0</v>
      </c>
      <c r="M21" t="s">
        <v>54</v>
      </c>
      <c r="O21" s="40"/>
    </row>
    <row r="22" spans="1:21" ht="29.25" customHeight="1">
      <c r="A22" s="91"/>
      <c r="B22" s="128" t="s">
        <v>29</v>
      </c>
      <c r="C22" s="125"/>
      <c r="D22" s="96">
        <v>0</v>
      </c>
      <c r="E22" s="127">
        <v>0</v>
      </c>
      <c r="F22" s="98">
        <v>0</v>
      </c>
      <c r="G22" s="96">
        <v>0</v>
      </c>
      <c r="H22" s="127">
        <f t="shared" si="4"/>
        <v>0</v>
      </c>
      <c r="I22" s="127">
        <f t="shared" si="7"/>
        <v>0</v>
      </c>
      <c r="J22" s="95">
        <v>0</v>
      </c>
      <c r="O22" s="40"/>
    </row>
    <row r="23" spans="1:21" ht="25.5" customHeight="1">
      <c r="A23" s="91"/>
      <c r="B23" s="128" t="s">
        <v>30</v>
      </c>
      <c r="C23" s="96"/>
      <c r="D23" s="96">
        <v>0</v>
      </c>
      <c r="E23" s="127">
        <v>0</v>
      </c>
      <c r="F23" s="98">
        <v>0</v>
      </c>
      <c r="G23" s="96">
        <v>0</v>
      </c>
      <c r="H23" s="127">
        <f t="shared" si="4"/>
        <v>0</v>
      </c>
      <c r="I23" s="127">
        <f t="shared" si="7"/>
        <v>0</v>
      </c>
      <c r="J23" s="96">
        <v>0</v>
      </c>
      <c r="O23" s="40"/>
    </row>
    <row r="24" spans="1:21" ht="24.75" customHeight="1">
      <c r="A24" s="91"/>
      <c r="B24" s="128" t="s">
        <v>21</v>
      </c>
      <c r="C24" s="96" t="s">
        <v>24</v>
      </c>
      <c r="D24" s="96">
        <v>1155</v>
      </c>
      <c r="E24" s="127">
        <v>5106</v>
      </c>
      <c r="F24" s="124">
        <v>0</v>
      </c>
      <c r="G24" s="96">
        <v>0</v>
      </c>
      <c r="H24" s="127">
        <f t="shared" si="4"/>
        <v>5106</v>
      </c>
      <c r="I24" s="127">
        <f t="shared" si="7"/>
        <v>6261</v>
      </c>
      <c r="J24" s="96">
        <v>0</v>
      </c>
      <c r="O24" s="40"/>
    </row>
    <row r="25" spans="1:21" ht="27.75" customHeight="1">
      <c r="A25" s="91"/>
      <c r="B25" s="128" t="s">
        <v>82</v>
      </c>
      <c r="C25" s="96"/>
      <c r="D25" s="96">
        <v>6890</v>
      </c>
      <c r="E25" s="127">
        <v>0</v>
      </c>
      <c r="F25" s="98">
        <v>0</v>
      </c>
      <c r="G25" s="96">
        <v>1200</v>
      </c>
      <c r="H25" s="127">
        <f t="shared" si="4"/>
        <v>1200</v>
      </c>
      <c r="I25" s="127">
        <f t="shared" si="7"/>
        <v>8090</v>
      </c>
      <c r="J25" s="96">
        <v>0</v>
      </c>
      <c r="O25" s="40"/>
    </row>
    <row r="26" spans="1:21" ht="22.5" customHeight="1">
      <c r="A26" s="91"/>
      <c r="B26" s="128" t="s">
        <v>31</v>
      </c>
      <c r="C26" s="96"/>
      <c r="D26" s="96">
        <v>0</v>
      </c>
      <c r="E26" s="127">
        <v>0</v>
      </c>
      <c r="F26" s="98">
        <v>0</v>
      </c>
      <c r="G26" s="96">
        <v>0</v>
      </c>
      <c r="H26" s="127">
        <f t="shared" si="4"/>
        <v>0</v>
      </c>
      <c r="I26" s="127">
        <f t="shared" si="7"/>
        <v>0</v>
      </c>
      <c r="J26" s="96">
        <v>0</v>
      </c>
      <c r="O26" s="40"/>
    </row>
    <row r="27" spans="1:21" ht="22.5" customHeight="1">
      <c r="A27" s="91"/>
      <c r="B27" s="128" t="s">
        <v>50</v>
      </c>
      <c r="C27" s="96"/>
      <c r="D27" s="96">
        <v>0</v>
      </c>
      <c r="E27" s="166">
        <v>0</v>
      </c>
      <c r="F27" s="167">
        <v>0</v>
      </c>
      <c r="G27" s="96">
        <v>1000</v>
      </c>
      <c r="H27" s="127">
        <f t="shared" si="4"/>
        <v>1000</v>
      </c>
      <c r="I27" s="127">
        <f t="shared" si="7"/>
        <v>1000</v>
      </c>
      <c r="J27" s="96">
        <v>0</v>
      </c>
      <c r="O27" s="40"/>
    </row>
    <row r="28" spans="1:21" ht="27" customHeight="1">
      <c r="A28" s="91"/>
      <c r="B28" s="128" t="s">
        <v>80</v>
      </c>
      <c r="C28" s="96"/>
      <c r="D28" s="96">
        <v>21200</v>
      </c>
      <c r="E28" s="166">
        <v>0</v>
      </c>
      <c r="F28" s="167">
        <v>5345</v>
      </c>
      <c r="G28" s="97">
        <v>13985</v>
      </c>
      <c r="H28" s="127">
        <f t="shared" ref="H28" si="8">E28+F28+G28</f>
        <v>19330</v>
      </c>
      <c r="I28" s="127">
        <f t="shared" ref="I28" si="9">D28+H28</f>
        <v>40530</v>
      </c>
      <c r="J28" s="97">
        <v>0</v>
      </c>
      <c r="O28" s="40"/>
    </row>
    <row r="29" spans="1:21" ht="27" customHeight="1">
      <c r="A29" s="91"/>
      <c r="B29" s="128" t="s">
        <v>94</v>
      </c>
      <c r="C29" s="96"/>
      <c r="D29" s="96">
        <v>9653</v>
      </c>
      <c r="E29" s="166">
        <v>2869</v>
      </c>
      <c r="F29" s="167">
        <v>8533.5</v>
      </c>
      <c r="G29" s="97">
        <v>11119</v>
      </c>
      <c r="H29" s="127">
        <f t="shared" si="4"/>
        <v>22521.5</v>
      </c>
      <c r="I29" s="127">
        <f t="shared" si="7"/>
        <v>32174.5</v>
      </c>
      <c r="J29" s="97">
        <v>0</v>
      </c>
      <c r="O29" s="40"/>
      <c r="U29" t="s">
        <v>24</v>
      </c>
    </row>
    <row r="30" spans="1:21" ht="20.25" customHeight="1">
      <c r="A30" s="91"/>
      <c r="B30" s="128" t="s">
        <v>95</v>
      </c>
      <c r="C30" s="96"/>
      <c r="D30" s="96">
        <v>0</v>
      </c>
      <c r="E30" s="166">
        <v>0</v>
      </c>
      <c r="F30" s="167">
        <v>0</v>
      </c>
      <c r="G30" s="97">
        <v>11000</v>
      </c>
      <c r="H30" s="127">
        <f t="shared" si="4"/>
        <v>11000</v>
      </c>
      <c r="I30" s="127">
        <f t="shared" si="7"/>
        <v>11000</v>
      </c>
      <c r="J30" s="97">
        <v>0</v>
      </c>
      <c r="O30" s="40"/>
    </row>
    <row r="31" spans="1:21" ht="28.5" customHeight="1">
      <c r="A31" s="91"/>
      <c r="B31" s="128" t="s">
        <v>53</v>
      </c>
      <c r="C31" s="96"/>
      <c r="D31" s="96">
        <v>0</v>
      </c>
      <c r="E31" s="166">
        <v>2782</v>
      </c>
      <c r="F31" s="167">
        <v>0</v>
      </c>
      <c r="G31" s="97">
        <v>0</v>
      </c>
      <c r="H31" s="127">
        <f t="shared" si="4"/>
        <v>2782</v>
      </c>
      <c r="I31" s="127">
        <f t="shared" si="7"/>
        <v>2782</v>
      </c>
      <c r="J31" s="97">
        <v>0</v>
      </c>
      <c r="O31" s="40"/>
    </row>
    <row r="32" spans="1:21" ht="19.5" customHeight="1">
      <c r="A32" s="91"/>
      <c r="B32" s="128" t="s">
        <v>39</v>
      </c>
      <c r="C32" s="96"/>
      <c r="D32" s="96">
        <v>0</v>
      </c>
      <c r="E32" s="166">
        <v>0</v>
      </c>
      <c r="F32" s="167">
        <v>0</v>
      </c>
      <c r="G32" s="97">
        <v>0</v>
      </c>
      <c r="H32" s="127">
        <f t="shared" si="4"/>
        <v>0</v>
      </c>
      <c r="I32" s="127">
        <f t="shared" si="7"/>
        <v>0</v>
      </c>
      <c r="J32" s="97">
        <v>0</v>
      </c>
      <c r="O32" s="40"/>
    </row>
    <row r="33" spans="1:15" ht="28.5" customHeight="1">
      <c r="A33" s="91">
        <v>2610</v>
      </c>
      <c r="B33" s="173" t="s">
        <v>12</v>
      </c>
      <c r="C33" s="84">
        <v>77000</v>
      </c>
      <c r="D33" s="84">
        <f>D34+D35+D36+D37+D38</f>
        <v>0</v>
      </c>
      <c r="E33" s="84">
        <f>E34+E35+E36+E37+E38+E39</f>
        <v>0</v>
      </c>
      <c r="F33" s="84">
        <f>F34+F35+F36+F37+F38+F39</f>
        <v>20000</v>
      </c>
      <c r="G33" s="84">
        <f>G34+G35+G37+G38+G39</f>
        <v>0</v>
      </c>
      <c r="H33" s="84">
        <f>E33+F33+G33</f>
        <v>20000</v>
      </c>
      <c r="I33" s="130">
        <f t="shared" si="7"/>
        <v>20000</v>
      </c>
      <c r="J33" s="83">
        <f>C33-I33</f>
        <v>57000</v>
      </c>
      <c r="M33" s="117"/>
      <c r="O33" s="118"/>
    </row>
    <row r="34" spans="1:15" ht="24.75" customHeight="1">
      <c r="A34" s="91"/>
      <c r="B34" s="128" t="s">
        <v>27</v>
      </c>
      <c r="C34" s="84"/>
      <c r="D34" s="98">
        <v>0</v>
      </c>
      <c r="E34" s="98">
        <v>0</v>
      </c>
      <c r="F34" s="98">
        <v>0</v>
      </c>
      <c r="G34" s="98">
        <v>0</v>
      </c>
      <c r="H34" s="98">
        <v>0</v>
      </c>
      <c r="I34" s="127">
        <f t="shared" si="7"/>
        <v>0</v>
      </c>
      <c r="J34" s="98">
        <v>0</v>
      </c>
    </row>
    <row r="35" spans="1:15" ht="30" customHeight="1">
      <c r="A35" s="91"/>
      <c r="B35" s="134" t="s">
        <v>34</v>
      </c>
      <c r="C35" s="84"/>
      <c r="D35" s="98">
        <v>0</v>
      </c>
      <c r="E35" s="98">
        <v>0</v>
      </c>
      <c r="F35" s="98">
        <v>0</v>
      </c>
      <c r="G35" s="98">
        <v>0</v>
      </c>
      <c r="H35" s="98">
        <v>0</v>
      </c>
      <c r="I35" s="127">
        <f t="shared" si="7"/>
        <v>0</v>
      </c>
      <c r="J35" s="98">
        <v>0</v>
      </c>
    </row>
    <row r="36" spans="1:15" ht="20.25" customHeight="1">
      <c r="A36" s="91"/>
      <c r="B36" s="134" t="s">
        <v>47</v>
      </c>
      <c r="C36" s="84"/>
      <c r="D36" s="98">
        <v>0</v>
      </c>
      <c r="E36" s="98">
        <v>0</v>
      </c>
      <c r="F36" s="98">
        <v>0</v>
      </c>
      <c r="G36" s="98">
        <v>0</v>
      </c>
      <c r="H36" s="98">
        <v>0</v>
      </c>
      <c r="I36" s="127">
        <f t="shared" si="7"/>
        <v>0</v>
      </c>
      <c r="J36" s="98">
        <v>0</v>
      </c>
    </row>
    <row r="37" spans="1:15" ht="28.5" customHeight="1">
      <c r="A37" s="91"/>
      <c r="B37" s="134" t="s">
        <v>35</v>
      </c>
      <c r="C37" s="84"/>
      <c r="D37" s="98">
        <v>0</v>
      </c>
      <c r="E37" s="98">
        <v>0</v>
      </c>
      <c r="F37" s="98">
        <v>0</v>
      </c>
      <c r="G37" s="98">
        <v>0</v>
      </c>
      <c r="H37" s="98">
        <v>0</v>
      </c>
      <c r="I37" s="127">
        <f t="shared" si="7"/>
        <v>0</v>
      </c>
      <c r="J37" s="98">
        <v>0</v>
      </c>
    </row>
    <row r="38" spans="1:15" ht="21" customHeight="1">
      <c r="A38" s="91"/>
      <c r="B38" s="134" t="s">
        <v>36</v>
      </c>
      <c r="C38" s="84"/>
      <c r="D38" s="98">
        <v>0</v>
      </c>
      <c r="E38" s="98">
        <v>0</v>
      </c>
      <c r="F38" s="98">
        <v>20000</v>
      </c>
      <c r="G38" s="98">
        <v>0</v>
      </c>
      <c r="H38" s="98">
        <f>E38+F38+G38</f>
        <v>20000</v>
      </c>
      <c r="I38" s="127">
        <f t="shared" si="7"/>
        <v>20000</v>
      </c>
      <c r="J38" s="98">
        <v>0</v>
      </c>
    </row>
    <row r="39" spans="1:15" ht="24" customHeight="1">
      <c r="A39" s="91"/>
      <c r="B39" s="128" t="s">
        <v>48</v>
      </c>
      <c r="C39" s="84"/>
      <c r="D39" s="98">
        <v>0</v>
      </c>
      <c r="E39" s="98">
        <v>0</v>
      </c>
      <c r="F39" s="98">
        <v>0</v>
      </c>
      <c r="G39" s="98">
        <v>0</v>
      </c>
      <c r="H39" s="98">
        <v>0</v>
      </c>
      <c r="I39" s="127">
        <f t="shared" si="7"/>
        <v>0</v>
      </c>
      <c r="J39" s="98">
        <v>0</v>
      </c>
    </row>
    <row r="40" spans="1:15" ht="27.75" customHeight="1">
      <c r="A40" s="91">
        <v>2610</v>
      </c>
      <c r="B40" s="132" t="s">
        <v>13</v>
      </c>
      <c r="C40" s="81">
        <v>0</v>
      </c>
      <c r="D40" s="81">
        <v>0</v>
      </c>
      <c r="E40" s="84">
        <v>0</v>
      </c>
      <c r="F40" s="135">
        <v>0</v>
      </c>
      <c r="G40" s="85">
        <v>0</v>
      </c>
      <c r="H40" s="87">
        <f t="shared" si="4"/>
        <v>0</v>
      </c>
      <c r="I40" s="130">
        <f t="shared" si="7"/>
        <v>0</v>
      </c>
      <c r="J40" s="85">
        <f>C40</f>
        <v>0</v>
      </c>
    </row>
    <row r="41" spans="1:15" ht="24" customHeight="1">
      <c r="A41" s="91">
        <v>2610</v>
      </c>
      <c r="B41" s="173" t="s">
        <v>14</v>
      </c>
      <c r="C41" s="81">
        <v>0</v>
      </c>
      <c r="D41" s="81">
        <v>0</v>
      </c>
      <c r="E41" s="84">
        <v>0</v>
      </c>
      <c r="F41" s="135">
        <v>0</v>
      </c>
      <c r="G41" s="85">
        <v>0</v>
      </c>
      <c r="H41" s="87">
        <f t="shared" si="4"/>
        <v>0</v>
      </c>
      <c r="I41" s="130">
        <f t="shared" si="7"/>
        <v>0</v>
      </c>
      <c r="J41" s="85">
        <f>C41</f>
        <v>0</v>
      </c>
    </row>
    <row r="42" spans="1:15" ht="23.25" customHeight="1">
      <c r="A42" s="91">
        <v>2610</v>
      </c>
      <c r="B42" s="132" t="s">
        <v>15</v>
      </c>
      <c r="C42" s="81">
        <v>0</v>
      </c>
      <c r="D42" s="81">
        <v>0</v>
      </c>
      <c r="E42" s="84">
        <v>0</v>
      </c>
      <c r="F42" s="135">
        <v>0</v>
      </c>
      <c r="G42" s="85">
        <v>0</v>
      </c>
      <c r="H42" s="87">
        <f t="shared" si="4"/>
        <v>0</v>
      </c>
      <c r="I42" s="130">
        <f t="shared" si="7"/>
        <v>0</v>
      </c>
      <c r="J42" s="85">
        <f>C42-H42</f>
        <v>0</v>
      </c>
    </row>
    <row r="43" spans="1:15" ht="23.25" customHeight="1">
      <c r="A43" s="120">
        <v>3210</v>
      </c>
      <c r="B43" s="168" t="s">
        <v>9</v>
      </c>
      <c r="C43" s="123">
        <f>C44+C45</f>
        <v>0</v>
      </c>
      <c r="D43" s="123">
        <f>D44</f>
        <v>0</v>
      </c>
      <c r="E43" s="80">
        <f>E44</f>
        <v>0</v>
      </c>
      <c r="F43" s="136">
        <f>F44+F45</f>
        <v>0</v>
      </c>
      <c r="G43" s="63">
        <f>G44</f>
        <v>0</v>
      </c>
      <c r="H43" s="136">
        <f t="shared" si="4"/>
        <v>0</v>
      </c>
      <c r="I43" s="172">
        <f t="shared" si="7"/>
        <v>0</v>
      </c>
      <c r="J43" s="63">
        <f>C43-D43-H43</f>
        <v>0</v>
      </c>
    </row>
    <row r="44" spans="1:15" ht="20.25" customHeight="1">
      <c r="A44" s="91"/>
      <c r="B44" s="137" t="s">
        <v>66</v>
      </c>
      <c r="C44" s="138">
        <v>0</v>
      </c>
      <c r="D44" s="138">
        <v>0</v>
      </c>
      <c r="E44" s="133">
        <v>0</v>
      </c>
      <c r="F44" s="87">
        <v>0</v>
      </c>
      <c r="G44" s="86">
        <v>0</v>
      </c>
      <c r="H44" s="87">
        <f t="shared" si="4"/>
        <v>0</v>
      </c>
      <c r="I44" s="127">
        <f t="shared" si="7"/>
        <v>0</v>
      </c>
      <c r="J44" s="86">
        <f>C44-H44</f>
        <v>0</v>
      </c>
    </row>
    <row r="45" spans="1:15" ht="21.75" customHeight="1">
      <c r="A45" s="91"/>
      <c r="B45" s="137" t="s">
        <v>67</v>
      </c>
      <c r="C45" s="138">
        <v>0</v>
      </c>
      <c r="D45" s="138">
        <v>0</v>
      </c>
      <c r="E45" s="133">
        <v>0</v>
      </c>
      <c r="F45" s="87">
        <v>0</v>
      </c>
      <c r="G45" s="86">
        <v>0</v>
      </c>
      <c r="H45" s="87">
        <f>F45+G45</f>
        <v>0</v>
      </c>
      <c r="I45" s="127">
        <f t="shared" si="7"/>
        <v>0</v>
      </c>
      <c r="J45" s="86">
        <f>C45-H45</f>
        <v>0</v>
      </c>
    </row>
    <row r="46" spans="1:15" ht="15.75">
      <c r="A46" s="41"/>
      <c r="B46" s="42"/>
      <c r="C46" s="9"/>
      <c r="D46" s="115"/>
      <c r="E46" s="115"/>
      <c r="F46" s="115"/>
      <c r="G46" s="115"/>
      <c r="H46" s="115"/>
      <c r="I46" s="115"/>
      <c r="J46" s="9"/>
    </row>
    <row r="47" spans="1:15" ht="15.75">
      <c r="H47" s="40"/>
      <c r="I47" s="40"/>
      <c r="J47" s="16"/>
    </row>
    <row r="48" spans="1:15" ht="15.75">
      <c r="A48" s="15" t="s">
        <v>57</v>
      </c>
      <c r="H48" s="16" t="s">
        <v>58</v>
      </c>
      <c r="I48" s="16"/>
      <c r="J48" s="16"/>
    </row>
    <row r="49" spans="1:10" ht="15.75">
      <c r="B49" s="15"/>
      <c r="C49" s="15"/>
      <c r="D49" s="15"/>
      <c r="E49" s="15"/>
      <c r="F49" s="16"/>
      <c r="G49" s="16"/>
      <c r="J49" s="9"/>
    </row>
    <row r="50" spans="1:10" ht="15.75">
      <c r="A50" s="15"/>
      <c r="B50" s="15"/>
      <c r="C50" s="15"/>
      <c r="D50" s="15"/>
      <c r="E50" s="15"/>
      <c r="F50" s="16"/>
      <c r="G50" s="16"/>
      <c r="H50" s="16"/>
      <c r="I50" s="16"/>
      <c r="J50" s="2"/>
    </row>
    <row r="51" spans="1:10" ht="15.75">
      <c r="A51" s="15" t="s">
        <v>4</v>
      </c>
      <c r="B51" s="15"/>
      <c r="C51" s="15"/>
      <c r="D51" s="15"/>
      <c r="E51" s="15"/>
      <c r="F51" s="16"/>
      <c r="G51" s="16"/>
      <c r="H51" s="16" t="s">
        <v>59</v>
      </c>
      <c r="I51" s="16"/>
      <c r="J51" s="2"/>
    </row>
  </sheetData>
  <mergeCells count="4">
    <mergeCell ref="B2:J2"/>
    <mergeCell ref="B3:J3"/>
    <mergeCell ref="C17:C18"/>
    <mergeCell ref="J17:J18"/>
  </mergeCells>
  <pageMargins left="7.874015748031496E-2" right="7.874015748031496E-2" top="0.55118110236220474" bottom="0.55118110236220474" header="0.31496062992125984" footer="0.31496062992125984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7"/>
  <sheetViews>
    <sheetView workbookViewId="0">
      <selection activeCell="O17" sqref="O17"/>
    </sheetView>
  </sheetViews>
  <sheetFormatPr defaultRowHeight="15"/>
  <cols>
    <col min="1" max="1" width="5.28515625" customWidth="1"/>
    <col min="2" max="2" width="27.42578125" customWidth="1"/>
    <col min="3" max="3" width="14.5703125" customWidth="1"/>
    <col min="4" max="4" width="14.28515625" customWidth="1"/>
    <col min="5" max="5" width="12.85546875" customWidth="1"/>
    <col min="6" max="6" width="12.42578125" customWidth="1"/>
    <col min="7" max="7" width="12.85546875" customWidth="1"/>
    <col min="8" max="8" width="14.140625" customWidth="1"/>
    <col min="9" max="10" width="14.85546875" customWidth="1"/>
    <col min="14" max="14" width="9.5703125" bestFit="1" customWidth="1"/>
  </cols>
  <sheetData>
    <row r="1" spans="1:17">
      <c r="J1" s="39" t="s">
        <v>20</v>
      </c>
    </row>
    <row r="2" spans="1:17" ht="15.75">
      <c r="B2" s="207" t="s">
        <v>96</v>
      </c>
      <c r="C2" s="207"/>
      <c r="D2" s="207"/>
      <c r="E2" s="207"/>
      <c r="F2" s="207"/>
      <c r="G2" s="207"/>
      <c r="H2" s="207"/>
      <c r="I2" s="207"/>
      <c r="J2" s="207"/>
    </row>
    <row r="3" spans="1:17" ht="15.75">
      <c r="B3" s="206" t="s">
        <v>19</v>
      </c>
      <c r="C3" s="206"/>
      <c r="D3" s="206"/>
      <c r="E3" s="206"/>
      <c r="F3" s="206"/>
      <c r="G3" s="206"/>
      <c r="H3" s="206"/>
      <c r="I3" s="206"/>
      <c r="J3" s="206"/>
    </row>
    <row r="4" spans="1:17" ht="15.7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7" ht="60" customHeight="1">
      <c r="A5" s="88" t="s">
        <v>0</v>
      </c>
      <c r="B5" s="62" t="s">
        <v>1</v>
      </c>
      <c r="C5" s="139" t="s">
        <v>60</v>
      </c>
      <c r="D5" s="139" t="s">
        <v>88</v>
      </c>
      <c r="E5" s="159" t="s">
        <v>90</v>
      </c>
      <c r="F5" s="159" t="s">
        <v>91</v>
      </c>
      <c r="G5" s="139" t="s">
        <v>92</v>
      </c>
      <c r="H5" s="139" t="s">
        <v>93</v>
      </c>
      <c r="I5" s="139" t="s">
        <v>97</v>
      </c>
      <c r="J5" s="62" t="s">
        <v>11</v>
      </c>
    </row>
    <row r="6" spans="1:17" ht="31.5" customHeight="1">
      <c r="A6" s="169">
        <v>2610</v>
      </c>
      <c r="B6" s="160" t="s">
        <v>8</v>
      </c>
      <c r="C6" s="121">
        <f>C7+C14+C41+C42+C43</f>
        <v>3316921</v>
      </c>
      <c r="D6" s="121">
        <f>D7+D14+D43</f>
        <v>2306710.9299999997</v>
      </c>
      <c r="E6" s="122">
        <f>E7+E14</f>
        <v>441761.02</v>
      </c>
      <c r="F6" s="122">
        <f>F7+F14+F43</f>
        <v>264769.18</v>
      </c>
      <c r="G6" s="122">
        <f>G7+G14</f>
        <v>303679.8</v>
      </c>
      <c r="H6" s="172">
        <f t="shared" ref="H6" si="0">E6+F6+G6</f>
        <v>1010210</v>
      </c>
      <c r="I6" s="121">
        <f>I7+I14+I43</f>
        <v>3316920.9299999997</v>
      </c>
      <c r="J6" s="174">
        <f t="shared" ref="J6:J16" si="1">C6-I6</f>
        <v>7.0000000298023224E-2</v>
      </c>
    </row>
    <row r="7" spans="1:17" ht="27.75" customHeight="1">
      <c r="A7" s="170">
        <v>2610</v>
      </c>
      <c r="B7" s="162" t="s">
        <v>10</v>
      </c>
      <c r="C7" s="175">
        <f>C8+C11</f>
        <v>2641120</v>
      </c>
      <c r="D7" s="157">
        <f>D8+D11</f>
        <v>1973043.43</v>
      </c>
      <c r="E7" s="171">
        <f>E8+E11</f>
        <v>212811.16999999998</v>
      </c>
      <c r="F7" s="171">
        <f>F8+F11</f>
        <v>200608.18</v>
      </c>
      <c r="G7" s="171">
        <f>G8+G11</f>
        <v>254657.15</v>
      </c>
      <c r="H7" s="171">
        <f t="shared" ref="C7:H8" si="2">H8+H9</f>
        <v>1215027.48</v>
      </c>
      <c r="I7" s="157">
        <f>I8+I11</f>
        <v>2641119.9299999997</v>
      </c>
      <c r="J7" s="83">
        <f t="shared" si="1"/>
        <v>7.0000000298023224E-2</v>
      </c>
    </row>
    <row r="8" spans="1:17" ht="31.5" customHeight="1">
      <c r="A8" s="91"/>
      <c r="B8" s="163" t="s">
        <v>10</v>
      </c>
      <c r="C8" s="176">
        <f t="shared" si="2"/>
        <v>2542544</v>
      </c>
      <c r="D8" s="96">
        <f>D9+D10</f>
        <v>1874467.43</v>
      </c>
      <c r="E8" s="96">
        <f>E9+E10</f>
        <v>212811.16999999998</v>
      </c>
      <c r="F8" s="96">
        <f t="shared" ref="F8:G8" si="3">F9+F10</f>
        <v>200608.18</v>
      </c>
      <c r="G8" s="96">
        <f t="shared" si="3"/>
        <v>254657.15</v>
      </c>
      <c r="H8" s="87">
        <f>E8+F8+G8</f>
        <v>668076.5</v>
      </c>
      <c r="I8" s="96">
        <f>I9+I10</f>
        <v>2542543.9299999997</v>
      </c>
      <c r="J8" s="95">
        <f t="shared" si="1"/>
        <v>7.0000000298023224E-2</v>
      </c>
      <c r="L8" s="117"/>
      <c r="N8" s="40"/>
      <c r="P8" s="119"/>
    </row>
    <row r="9" spans="1:17" ht="26.25" customHeight="1">
      <c r="A9" s="91"/>
      <c r="B9" s="128" t="s">
        <v>2</v>
      </c>
      <c r="C9" s="96">
        <v>2085992.3</v>
      </c>
      <c r="D9" s="96">
        <v>1539041.27</v>
      </c>
      <c r="E9" s="127">
        <v>175218.96</v>
      </c>
      <c r="F9" s="124">
        <v>161862.87</v>
      </c>
      <c r="G9" s="96">
        <v>209869.15</v>
      </c>
      <c r="H9" s="87">
        <f>E9+F9+G9</f>
        <v>546950.98</v>
      </c>
      <c r="I9" s="96">
        <f>D9+H9</f>
        <v>2085992.25</v>
      </c>
      <c r="J9" s="95">
        <f>C9-I9</f>
        <v>5.0000000046566129E-2</v>
      </c>
      <c r="L9" s="117"/>
      <c r="P9" s="119"/>
    </row>
    <row r="10" spans="1:17" ht="31.5" customHeight="1">
      <c r="A10" s="91"/>
      <c r="B10" s="128" t="s">
        <v>5</v>
      </c>
      <c r="C10" s="96">
        <v>456551.7</v>
      </c>
      <c r="D10" s="96">
        <v>335426.15999999997</v>
      </c>
      <c r="E10" s="127">
        <v>37592.21</v>
      </c>
      <c r="F10" s="124">
        <v>38745.31</v>
      </c>
      <c r="G10" s="96">
        <v>44788</v>
      </c>
      <c r="H10" s="87">
        <f t="shared" ref="H10:H45" si="4">E10+F10+G10</f>
        <v>121125.51999999999</v>
      </c>
      <c r="I10" s="96">
        <f>D10+H10</f>
        <v>456551.67999999993</v>
      </c>
      <c r="J10" s="95">
        <f>C10-I10</f>
        <v>2.0000000076834112E-2</v>
      </c>
      <c r="L10" s="117"/>
      <c r="P10" s="119"/>
    </row>
    <row r="11" spans="1:17" ht="30" customHeight="1">
      <c r="A11" s="91"/>
      <c r="B11" s="163" t="s">
        <v>68</v>
      </c>
      <c r="C11" s="97">
        <f>C12+C13</f>
        <v>98576</v>
      </c>
      <c r="D11" s="96">
        <f>D12+D13</f>
        <v>98576</v>
      </c>
      <c r="E11" s="96">
        <f>E12+E13</f>
        <v>0</v>
      </c>
      <c r="F11" s="96">
        <f t="shared" ref="F11:G11" si="5">F12+F13</f>
        <v>0</v>
      </c>
      <c r="G11" s="96">
        <f t="shared" si="5"/>
        <v>0</v>
      </c>
      <c r="H11" s="87">
        <f t="shared" si="4"/>
        <v>0</v>
      </c>
      <c r="I11" s="96">
        <f>I12+I13</f>
        <v>98576</v>
      </c>
      <c r="J11" s="96">
        <f>J12+J13</f>
        <v>0</v>
      </c>
      <c r="L11" s="117"/>
      <c r="P11" s="119"/>
    </row>
    <row r="12" spans="1:17" ht="28.5" customHeight="1">
      <c r="A12" s="91"/>
      <c r="B12" s="128" t="s">
        <v>56</v>
      </c>
      <c r="C12" s="96">
        <v>80800</v>
      </c>
      <c r="D12" s="96">
        <v>80800</v>
      </c>
      <c r="E12" s="127">
        <v>0</v>
      </c>
      <c r="F12" s="98">
        <v>0</v>
      </c>
      <c r="G12" s="96">
        <v>0</v>
      </c>
      <c r="H12" s="87">
        <f t="shared" si="4"/>
        <v>0</v>
      </c>
      <c r="I12" s="96">
        <f>D12+H12</f>
        <v>80800</v>
      </c>
      <c r="J12" s="95">
        <f>C12-I12</f>
        <v>0</v>
      </c>
    </row>
    <row r="13" spans="1:17" ht="26.25" customHeight="1">
      <c r="A13" s="91"/>
      <c r="B13" s="128" t="s">
        <v>69</v>
      </c>
      <c r="C13" s="96">
        <v>17776</v>
      </c>
      <c r="D13" s="96">
        <v>17776</v>
      </c>
      <c r="E13" s="127">
        <v>0</v>
      </c>
      <c r="F13" s="98">
        <v>0</v>
      </c>
      <c r="G13" s="96">
        <v>0</v>
      </c>
      <c r="H13" s="87">
        <f t="shared" si="4"/>
        <v>0</v>
      </c>
      <c r="I13" s="96">
        <f>D13+H13</f>
        <v>17776</v>
      </c>
      <c r="J13" s="95">
        <f>C13-I13</f>
        <v>0</v>
      </c>
      <c r="Q13" t="s">
        <v>24</v>
      </c>
    </row>
    <row r="14" spans="1:17" ht="30.75" customHeight="1">
      <c r="A14" s="91">
        <v>2610</v>
      </c>
      <c r="B14" s="140" t="s">
        <v>23</v>
      </c>
      <c r="C14" s="125">
        <f>C15+C34</f>
        <v>675801</v>
      </c>
      <c r="D14" s="125">
        <f>D15+D34</f>
        <v>333667.5</v>
      </c>
      <c r="E14" s="130">
        <f>E15+E34</f>
        <v>228949.85</v>
      </c>
      <c r="F14" s="131">
        <f>F15+F34</f>
        <v>64161</v>
      </c>
      <c r="G14" s="125">
        <f>G15+G34</f>
        <v>49022.65</v>
      </c>
      <c r="H14" s="135">
        <f>E14+F14+G14</f>
        <v>342133.5</v>
      </c>
      <c r="I14" s="130">
        <f t="shared" ref="I14:I16" si="6">D14+H14</f>
        <v>675801</v>
      </c>
      <c r="J14" s="83">
        <f t="shared" si="1"/>
        <v>0</v>
      </c>
    </row>
    <row r="15" spans="1:17" ht="29.25" customHeight="1">
      <c r="A15" s="91">
        <v>2610</v>
      </c>
      <c r="B15" s="141" t="s">
        <v>18</v>
      </c>
      <c r="C15" s="81">
        <f>C16+C20</f>
        <v>599000</v>
      </c>
      <c r="D15" s="84">
        <f>D16+D20</f>
        <v>313667.5</v>
      </c>
      <c r="E15" s="84">
        <f>E16+E20</f>
        <v>179109.85</v>
      </c>
      <c r="F15" s="84">
        <f>F16+F20</f>
        <v>57400</v>
      </c>
      <c r="G15" s="84">
        <f>G16+G20</f>
        <v>48822.65</v>
      </c>
      <c r="H15" s="135">
        <f t="shared" si="4"/>
        <v>285332.5</v>
      </c>
      <c r="I15" s="130">
        <f t="shared" si="6"/>
        <v>599000</v>
      </c>
      <c r="J15" s="83">
        <f t="shared" si="1"/>
        <v>0</v>
      </c>
    </row>
    <row r="16" spans="1:17" ht="21.75" customHeight="1">
      <c r="A16" s="91">
        <v>2610</v>
      </c>
      <c r="B16" s="164" t="s">
        <v>17</v>
      </c>
      <c r="C16" s="82">
        <v>233623</v>
      </c>
      <c r="D16" s="131">
        <f>D17+D18+D19</f>
        <v>197623</v>
      </c>
      <c r="E16" s="131">
        <f>E17+E18+E19</f>
        <v>0</v>
      </c>
      <c r="F16" s="131">
        <f>F17+F18+F19</f>
        <v>36000</v>
      </c>
      <c r="G16" s="131">
        <f>G17+G18+G19</f>
        <v>0</v>
      </c>
      <c r="H16" s="130">
        <f t="shared" si="4"/>
        <v>36000</v>
      </c>
      <c r="I16" s="130">
        <f t="shared" si="6"/>
        <v>233623</v>
      </c>
      <c r="J16" s="83">
        <f t="shared" si="1"/>
        <v>0</v>
      </c>
    </row>
    <row r="17" spans="1:17" ht="22.5" customHeight="1">
      <c r="A17" s="91"/>
      <c r="B17" s="126" t="s">
        <v>6</v>
      </c>
      <c r="C17" s="212">
        <v>233623</v>
      </c>
      <c r="D17" s="96">
        <v>56938</v>
      </c>
      <c r="E17" s="127">
        <v>0</v>
      </c>
      <c r="F17" s="127">
        <v>4800</v>
      </c>
      <c r="G17" s="96">
        <v>0</v>
      </c>
      <c r="H17" s="87">
        <f t="shared" si="4"/>
        <v>4800</v>
      </c>
      <c r="I17" s="87">
        <v>56938</v>
      </c>
      <c r="J17" s="210">
        <v>0</v>
      </c>
    </row>
    <row r="18" spans="1:17" ht="21.75" customHeight="1">
      <c r="A18" s="91"/>
      <c r="B18" s="126" t="s">
        <v>3</v>
      </c>
      <c r="C18" s="213"/>
      <c r="D18" s="96">
        <v>140685</v>
      </c>
      <c r="E18" s="96">
        <v>0</v>
      </c>
      <c r="F18" s="127">
        <v>31200</v>
      </c>
      <c r="G18" s="96">
        <v>0</v>
      </c>
      <c r="H18" s="87">
        <f t="shared" si="4"/>
        <v>31200</v>
      </c>
      <c r="I18" s="87">
        <v>140685</v>
      </c>
      <c r="J18" s="211"/>
      <c r="N18" t="s">
        <v>55</v>
      </c>
      <c r="Q18" t="s">
        <v>7</v>
      </c>
    </row>
    <row r="19" spans="1:17" ht="19.5" customHeight="1">
      <c r="A19" s="91"/>
      <c r="B19" s="128"/>
      <c r="C19" s="96"/>
      <c r="D19" s="96">
        <v>0</v>
      </c>
      <c r="E19" s="127">
        <v>0</v>
      </c>
      <c r="F19" s="98">
        <v>0</v>
      </c>
      <c r="G19" s="96">
        <v>0</v>
      </c>
      <c r="H19" s="165">
        <f t="shared" si="4"/>
        <v>0</v>
      </c>
      <c r="I19" s="127">
        <f>D19+H19</f>
        <v>0</v>
      </c>
      <c r="J19" s="95">
        <f>C19-I19</f>
        <v>0</v>
      </c>
      <c r="M19" t="s">
        <v>52</v>
      </c>
    </row>
    <row r="20" spans="1:17" ht="24.75" customHeight="1">
      <c r="A20" s="91">
        <v>2610</v>
      </c>
      <c r="B20" s="129" t="s">
        <v>16</v>
      </c>
      <c r="C20" s="125">
        <v>365377</v>
      </c>
      <c r="D20" s="125">
        <f>D21+D22+D23+D24+D25+D26+D27+D28+D29+D30+D31+D33</f>
        <v>116044.5</v>
      </c>
      <c r="E20" s="130">
        <f>E21+E22+E23+E24+E25+E27+E28+E29+E33</f>
        <v>179109.85</v>
      </c>
      <c r="F20" s="131">
        <f>F21+F22+F23+F24+F25+F26+F27+F28+F29+F30</f>
        <v>21400</v>
      </c>
      <c r="G20" s="125">
        <f>G21+G22+G23+G24+G25+G26+G27+G28+G29+G30+G31+G32</f>
        <v>48822.65</v>
      </c>
      <c r="H20" s="125">
        <f>E20+F20+G20</f>
        <v>249332.5</v>
      </c>
      <c r="I20" s="130">
        <f>D20+H20</f>
        <v>365377</v>
      </c>
      <c r="J20" s="83">
        <f>C20-I20</f>
        <v>0</v>
      </c>
    </row>
    <row r="21" spans="1:17" ht="21" customHeight="1">
      <c r="A21" s="91"/>
      <c r="B21" s="128" t="s">
        <v>65</v>
      </c>
      <c r="C21" s="125"/>
      <c r="D21" s="96">
        <v>14207</v>
      </c>
      <c r="E21" s="96">
        <v>12891</v>
      </c>
      <c r="F21" s="98">
        <v>0</v>
      </c>
      <c r="G21" s="96">
        <v>0</v>
      </c>
      <c r="H21" s="127">
        <f t="shared" si="4"/>
        <v>12891</v>
      </c>
      <c r="I21" s="127">
        <f t="shared" ref="I21:I46" si="7">D21+H21</f>
        <v>27098</v>
      </c>
      <c r="J21" s="95">
        <v>0</v>
      </c>
    </row>
    <row r="22" spans="1:17" ht="21" customHeight="1">
      <c r="A22" s="91"/>
      <c r="B22" s="128" t="s">
        <v>100</v>
      </c>
      <c r="C22" s="125"/>
      <c r="D22" s="96">
        <v>0</v>
      </c>
      <c r="E22" s="96">
        <v>49512.1</v>
      </c>
      <c r="F22" s="98">
        <v>0</v>
      </c>
      <c r="G22" s="96">
        <v>0</v>
      </c>
      <c r="H22" s="127">
        <f t="shared" si="4"/>
        <v>49512.1</v>
      </c>
      <c r="I22" s="127">
        <f t="shared" si="7"/>
        <v>49512.1</v>
      </c>
      <c r="J22" s="95">
        <v>0</v>
      </c>
    </row>
    <row r="23" spans="1:17" ht="27" customHeight="1">
      <c r="A23" s="91"/>
      <c r="B23" s="128" t="s">
        <v>30</v>
      </c>
      <c r="C23" s="96"/>
      <c r="D23" s="96">
        <v>0</v>
      </c>
      <c r="E23" s="96">
        <v>0</v>
      </c>
      <c r="F23" s="98">
        <v>0</v>
      </c>
      <c r="G23" s="96">
        <v>0</v>
      </c>
      <c r="H23" s="127">
        <f t="shared" si="4"/>
        <v>0</v>
      </c>
      <c r="I23" s="127">
        <f t="shared" si="7"/>
        <v>0</v>
      </c>
      <c r="J23" s="96">
        <v>0</v>
      </c>
    </row>
    <row r="24" spans="1:17" ht="27" customHeight="1">
      <c r="A24" s="91"/>
      <c r="B24" s="128" t="s">
        <v>99</v>
      </c>
      <c r="C24" s="96" t="s">
        <v>24</v>
      </c>
      <c r="D24" s="96">
        <v>6261</v>
      </c>
      <c r="E24" s="96">
        <v>62500</v>
      </c>
      <c r="F24" s="124">
        <v>0</v>
      </c>
      <c r="G24" s="96">
        <v>8450</v>
      </c>
      <c r="H24" s="127">
        <f t="shared" si="4"/>
        <v>70950</v>
      </c>
      <c r="I24" s="127">
        <f t="shared" si="7"/>
        <v>77211</v>
      </c>
      <c r="J24" s="96">
        <v>0</v>
      </c>
    </row>
    <row r="25" spans="1:17" ht="30" customHeight="1">
      <c r="A25" s="91"/>
      <c r="B25" s="128" t="s">
        <v>82</v>
      </c>
      <c r="C25" s="96"/>
      <c r="D25" s="96">
        <v>8090</v>
      </c>
      <c r="E25" s="96">
        <v>12870</v>
      </c>
      <c r="F25" s="98">
        <v>0</v>
      </c>
      <c r="G25" s="96">
        <v>0</v>
      </c>
      <c r="H25" s="127">
        <f t="shared" si="4"/>
        <v>12870</v>
      </c>
      <c r="I25" s="127">
        <f t="shared" si="7"/>
        <v>20960</v>
      </c>
      <c r="J25" s="96">
        <v>0</v>
      </c>
    </row>
    <row r="26" spans="1:17" ht="20.25" customHeight="1">
      <c r="A26" s="91"/>
      <c r="B26" s="128" t="s">
        <v>31</v>
      </c>
      <c r="C26" s="96"/>
      <c r="D26" s="96">
        <v>0</v>
      </c>
      <c r="E26" s="96">
        <v>0</v>
      </c>
      <c r="F26" s="98">
        <v>0</v>
      </c>
      <c r="G26" s="96">
        <v>6000</v>
      </c>
      <c r="H26" s="127">
        <f t="shared" si="4"/>
        <v>6000</v>
      </c>
      <c r="I26" s="127">
        <f t="shared" si="7"/>
        <v>6000</v>
      </c>
      <c r="J26" s="96">
        <v>0</v>
      </c>
    </row>
    <row r="27" spans="1:17" ht="21.75" customHeight="1">
      <c r="A27" s="91"/>
      <c r="B27" s="128" t="s">
        <v>50</v>
      </c>
      <c r="C27" s="96"/>
      <c r="D27" s="96">
        <v>1000</v>
      </c>
      <c r="E27" s="97">
        <v>0</v>
      </c>
      <c r="F27" s="167">
        <v>0</v>
      </c>
      <c r="G27" s="96">
        <v>1265</v>
      </c>
      <c r="H27" s="127">
        <f t="shared" si="4"/>
        <v>1265</v>
      </c>
      <c r="I27" s="127">
        <f t="shared" si="7"/>
        <v>2265</v>
      </c>
      <c r="J27" s="96">
        <v>0</v>
      </c>
    </row>
    <row r="28" spans="1:17" ht="27" customHeight="1">
      <c r="A28" s="91"/>
      <c r="B28" s="128" t="s">
        <v>80</v>
      </c>
      <c r="C28" s="96"/>
      <c r="D28" s="96">
        <v>40530</v>
      </c>
      <c r="E28" s="97">
        <v>12945</v>
      </c>
      <c r="F28" s="201">
        <v>21400</v>
      </c>
      <c r="G28" s="97">
        <v>0</v>
      </c>
      <c r="H28" s="127">
        <f t="shared" si="4"/>
        <v>34345</v>
      </c>
      <c r="I28" s="127">
        <f t="shared" si="7"/>
        <v>74875</v>
      </c>
      <c r="J28" s="97">
        <v>0</v>
      </c>
      <c r="Q28" t="s">
        <v>24</v>
      </c>
    </row>
    <row r="29" spans="1:17" ht="28.5" customHeight="1">
      <c r="A29" s="91"/>
      <c r="B29" s="128" t="s">
        <v>94</v>
      </c>
      <c r="C29" s="96"/>
      <c r="D29" s="96">
        <v>32174.5</v>
      </c>
      <c r="E29" s="97">
        <v>23991.75</v>
      </c>
      <c r="F29" s="167">
        <v>0</v>
      </c>
      <c r="G29" s="97">
        <v>33107.65</v>
      </c>
      <c r="H29" s="127">
        <f t="shared" si="4"/>
        <v>57099.4</v>
      </c>
      <c r="I29" s="127">
        <f t="shared" si="7"/>
        <v>89273.9</v>
      </c>
      <c r="J29" s="97">
        <v>0</v>
      </c>
    </row>
    <row r="30" spans="1:17" ht="23.25" customHeight="1">
      <c r="A30" s="91"/>
      <c r="B30" s="128" t="s">
        <v>95</v>
      </c>
      <c r="C30" s="96"/>
      <c r="D30" s="96">
        <v>11000</v>
      </c>
      <c r="E30" s="97">
        <v>0</v>
      </c>
      <c r="F30" s="167">
        <v>0</v>
      </c>
      <c r="G30" s="97">
        <v>0</v>
      </c>
      <c r="H30" s="127">
        <f t="shared" si="4"/>
        <v>0</v>
      </c>
      <c r="I30" s="127">
        <f t="shared" si="7"/>
        <v>11000</v>
      </c>
      <c r="J30" s="97">
        <v>0</v>
      </c>
    </row>
    <row r="31" spans="1:17" ht="30.75" customHeight="1">
      <c r="A31" s="91"/>
      <c r="B31" s="128" t="s">
        <v>53</v>
      </c>
      <c r="C31" s="96"/>
      <c r="D31" s="96">
        <v>2782</v>
      </c>
      <c r="E31" s="97">
        <v>0</v>
      </c>
      <c r="F31" s="167">
        <v>0</v>
      </c>
      <c r="G31" s="97">
        <v>0</v>
      </c>
      <c r="H31" s="127">
        <f t="shared" si="4"/>
        <v>0</v>
      </c>
      <c r="I31" s="127">
        <f t="shared" si="7"/>
        <v>2782</v>
      </c>
      <c r="J31" s="97">
        <v>0</v>
      </c>
    </row>
    <row r="32" spans="1:17" ht="15" customHeight="1">
      <c r="A32" s="91"/>
      <c r="B32" s="134"/>
      <c r="C32" s="96"/>
      <c r="D32" s="96">
        <v>0</v>
      </c>
      <c r="E32" s="97">
        <v>0</v>
      </c>
      <c r="F32" s="201">
        <v>0</v>
      </c>
      <c r="G32" s="97">
        <v>0</v>
      </c>
      <c r="H32" s="127">
        <v>0</v>
      </c>
      <c r="I32" s="127">
        <f t="shared" si="7"/>
        <v>0</v>
      </c>
      <c r="J32" s="97">
        <v>0</v>
      </c>
    </row>
    <row r="33" spans="1:10" ht="20.25" customHeight="1">
      <c r="A33" s="91"/>
      <c r="B33" s="128" t="s">
        <v>39</v>
      </c>
      <c r="C33" s="96"/>
      <c r="D33" s="96">
        <v>0</v>
      </c>
      <c r="E33" s="97">
        <v>4400</v>
      </c>
      <c r="F33" s="167">
        <v>0</v>
      </c>
      <c r="G33" s="97">
        <v>0</v>
      </c>
      <c r="H33" s="127">
        <f t="shared" si="4"/>
        <v>4400</v>
      </c>
      <c r="I33" s="127">
        <f t="shared" si="7"/>
        <v>4400</v>
      </c>
      <c r="J33" s="97">
        <v>0</v>
      </c>
    </row>
    <row r="34" spans="1:10" ht="27.75" customHeight="1">
      <c r="A34" s="91">
        <v>2610</v>
      </c>
      <c r="B34" s="173" t="s">
        <v>12</v>
      </c>
      <c r="C34" s="84">
        <v>76801</v>
      </c>
      <c r="D34" s="84">
        <f>D35+D36+D37+D38+D39</f>
        <v>20000</v>
      </c>
      <c r="E34" s="81">
        <f>E35+E36+E37+E38+E39+E40</f>
        <v>49840</v>
      </c>
      <c r="F34" s="84">
        <f>F35+F36+F37+F38+F39+F40</f>
        <v>6761</v>
      </c>
      <c r="G34" s="84">
        <f>G35+G36+G38+G39+G40</f>
        <v>200</v>
      </c>
      <c r="H34" s="84">
        <f>E34+F34+G34</f>
        <v>56801</v>
      </c>
      <c r="I34" s="130">
        <f t="shared" si="7"/>
        <v>76801</v>
      </c>
      <c r="J34" s="83">
        <f>C34-I34</f>
        <v>0</v>
      </c>
    </row>
    <row r="35" spans="1:10" ht="25.5" customHeight="1">
      <c r="A35" s="91"/>
      <c r="B35" s="128" t="s">
        <v>27</v>
      </c>
      <c r="C35" s="84"/>
      <c r="D35" s="98">
        <v>0</v>
      </c>
      <c r="E35" s="98">
        <v>0</v>
      </c>
      <c r="F35" s="98">
        <v>0</v>
      </c>
      <c r="G35" s="98">
        <v>0</v>
      </c>
      <c r="H35" s="98">
        <v>0</v>
      </c>
      <c r="I35" s="127">
        <f t="shared" si="7"/>
        <v>0</v>
      </c>
      <c r="J35" s="98">
        <v>0</v>
      </c>
    </row>
    <row r="36" spans="1:10" ht="27" customHeight="1">
      <c r="A36" s="91"/>
      <c r="B36" s="134" t="s">
        <v>34</v>
      </c>
      <c r="C36" s="84"/>
      <c r="D36" s="98">
        <v>0</v>
      </c>
      <c r="E36" s="98">
        <v>0</v>
      </c>
      <c r="F36" s="98">
        <v>0</v>
      </c>
      <c r="G36" s="124">
        <v>200</v>
      </c>
      <c r="H36" s="98">
        <v>0</v>
      </c>
      <c r="I36" s="127">
        <f t="shared" si="7"/>
        <v>0</v>
      </c>
      <c r="J36" s="98">
        <v>0</v>
      </c>
    </row>
    <row r="37" spans="1:10" ht="21.75" customHeight="1">
      <c r="A37" s="91"/>
      <c r="B37" s="134" t="s">
        <v>101</v>
      </c>
      <c r="C37" s="84"/>
      <c r="D37" s="98">
        <v>0</v>
      </c>
      <c r="E37" s="98">
        <v>0</v>
      </c>
      <c r="F37" s="98">
        <v>1946</v>
      </c>
      <c r="G37" s="98">
        <v>0</v>
      </c>
      <c r="H37" s="98">
        <v>0</v>
      </c>
      <c r="I37" s="127">
        <f t="shared" si="7"/>
        <v>0</v>
      </c>
      <c r="J37" s="98">
        <v>0</v>
      </c>
    </row>
    <row r="38" spans="1:10" ht="27.75" customHeight="1">
      <c r="A38" s="91"/>
      <c r="B38" s="134" t="s">
        <v>102</v>
      </c>
      <c r="C38" s="84"/>
      <c r="D38" s="98">
        <v>0</v>
      </c>
      <c r="E38" s="98">
        <v>0</v>
      </c>
      <c r="F38" s="98">
        <v>2415</v>
      </c>
      <c r="G38" s="98">
        <v>0</v>
      </c>
      <c r="H38" s="98">
        <v>0</v>
      </c>
      <c r="I38" s="127">
        <f t="shared" si="7"/>
        <v>0</v>
      </c>
      <c r="J38" s="98">
        <v>0</v>
      </c>
    </row>
    <row r="39" spans="1:10" ht="18.75" customHeight="1">
      <c r="A39" s="91"/>
      <c r="B39" s="134" t="s">
        <v>36</v>
      </c>
      <c r="C39" s="84"/>
      <c r="D39" s="98">
        <v>20000</v>
      </c>
      <c r="E39" s="98">
        <v>0</v>
      </c>
      <c r="F39" s="98">
        <v>0</v>
      </c>
      <c r="G39" s="98">
        <v>0</v>
      </c>
      <c r="H39" s="98">
        <f>E39+F39+G39</f>
        <v>0</v>
      </c>
      <c r="I39" s="127">
        <f t="shared" si="7"/>
        <v>20000</v>
      </c>
      <c r="J39" s="98">
        <v>0</v>
      </c>
    </row>
    <row r="40" spans="1:10" ht="19.5" customHeight="1">
      <c r="A40" s="91"/>
      <c r="B40" s="128" t="s">
        <v>98</v>
      </c>
      <c r="C40" s="84"/>
      <c r="D40" s="98">
        <v>0</v>
      </c>
      <c r="E40" s="98">
        <v>49840</v>
      </c>
      <c r="F40" s="98">
        <v>2400</v>
      </c>
      <c r="G40" s="98">
        <v>0</v>
      </c>
      <c r="H40" s="98">
        <f>E40+F40+G40</f>
        <v>52240</v>
      </c>
      <c r="I40" s="127">
        <f t="shared" si="7"/>
        <v>52240</v>
      </c>
      <c r="J40" s="98">
        <v>0</v>
      </c>
    </row>
    <row r="41" spans="1:10" ht="27.75" customHeight="1">
      <c r="A41" s="91">
        <v>2610</v>
      </c>
      <c r="B41" s="132" t="s">
        <v>13</v>
      </c>
      <c r="C41" s="81">
        <v>0</v>
      </c>
      <c r="D41" s="81">
        <v>0</v>
      </c>
      <c r="E41" s="84">
        <v>0</v>
      </c>
      <c r="F41" s="135">
        <v>0</v>
      </c>
      <c r="G41" s="85">
        <v>0</v>
      </c>
      <c r="H41" s="87">
        <f t="shared" si="4"/>
        <v>0</v>
      </c>
      <c r="I41" s="130">
        <f t="shared" si="7"/>
        <v>0</v>
      </c>
      <c r="J41" s="85">
        <f>C41</f>
        <v>0</v>
      </c>
    </row>
    <row r="42" spans="1:10" ht="14.25" customHeight="1">
      <c r="A42" s="91">
        <v>2610</v>
      </c>
      <c r="B42" s="173" t="s">
        <v>14</v>
      </c>
      <c r="C42" s="81">
        <v>0</v>
      </c>
      <c r="D42" s="81">
        <v>0</v>
      </c>
      <c r="E42" s="84">
        <v>0</v>
      </c>
      <c r="F42" s="135">
        <v>0</v>
      </c>
      <c r="G42" s="85">
        <v>0</v>
      </c>
      <c r="H42" s="87">
        <f t="shared" si="4"/>
        <v>0</v>
      </c>
      <c r="I42" s="130">
        <f t="shared" si="7"/>
        <v>0</v>
      </c>
      <c r="J42" s="85">
        <f>C42</f>
        <v>0</v>
      </c>
    </row>
    <row r="43" spans="1:10" ht="18.75" customHeight="1">
      <c r="A43" s="91">
        <v>2610</v>
      </c>
      <c r="B43" s="132" t="s">
        <v>15</v>
      </c>
      <c r="C43" s="81">
        <v>0</v>
      </c>
      <c r="D43" s="81">
        <v>0</v>
      </c>
      <c r="E43" s="84">
        <v>0</v>
      </c>
      <c r="F43" s="135">
        <v>0</v>
      </c>
      <c r="G43" s="85">
        <v>0</v>
      </c>
      <c r="H43" s="87">
        <f t="shared" si="4"/>
        <v>0</v>
      </c>
      <c r="I43" s="130">
        <f t="shared" si="7"/>
        <v>0</v>
      </c>
      <c r="J43" s="85">
        <f>C43-H43</f>
        <v>0</v>
      </c>
    </row>
    <row r="44" spans="1:10" ht="28.5" customHeight="1">
      <c r="A44" s="120">
        <v>3210</v>
      </c>
      <c r="B44" s="168" t="s">
        <v>9</v>
      </c>
      <c r="C44" s="123">
        <f>C45+C46</f>
        <v>0</v>
      </c>
      <c r="D44" s="123">
        <f>D45</f>
        <v>0</v>
      </c>
      <c r="E44" s="80">
        <f>E45</f>
        <v>0</v>
      </c>
      <c r="F44" s="136">
        <f>F45+F46</f>
        <v>0</v>
      </c>
      <c r="G44" s="63">
        <f>G45</f>
        <v>0</v>
      </c>
      <c r="H44" s="136">
        <f t="shared" si="4"/>
        <v>0</v>
      </c>
      <c r="I44" s="172">
        <f t="shared" si="7"/>
        <v>0</v>
      </c>
      <c r="J44" s="63">
        <f>C44-D44-H44</f>
        <v>0</v>
      </c>
    </row>
    <row r="45" spans="1:10" ht="22.5" customHeight="1">
      <c r="A45" s="91"/>
      <c r="B45" s="137" t="s">
        <v>66</v>
      </c>
      <c r="C45" s="138">
        <v>0</v>
      </c>
      <c r="D45" s="138">
        <v>0</v>
      </c>
      <c r="E45" s="133">
        <v>0</v>
      </c>
      <c r="F45" s="87">
        <v>0</v>
      </c>
      <c r="G45" s="86">
        <v>0</v>
      </c>
      <c r="H45" s="87">
        <f t="shared" si="4"/>
        <v>0</v>
      </c>
      <c r="I45" s="127">
        <f t="shared" si="7"/>
        <v>0</v>
      </c>
      <c r="J45" s="86">
        <f>C45-H45</f>
        <v>0</v>
      </c>
    </row>
    <row r="46" spans="1:10" ht="21.75" customHeight="1">
      <c r="A46" s="91"/>
      <c r="B46" s="137" t="s">
        <v>67</v>
      </c>
      <c r="C46" s="138">
        <v>0</v>
      </c>
      <c r="D46" s="138">
        <v>0</v>
      </c>
      <c r="E46" s="133">
        <v>0</v>
      </c>
      <c r="F46" s="87">
        <v>0</v>
      </c>
      <c r="G46" s="86">
        <v>0</v>
      </c>
      <c r="H46" s="87">
        <f>F46+G46</f>
        <v>0</v>
      </c>
      <c r="I46" s="127">
        <f t="shared" si="7"/>
        <v>0</v>
      </c>
      <c r="J46" s="86">
        <f>C46-H46</f>
        <v>0</v>
      </c>
    </row>
    <row r="47" spans="1:10" ht="21" customHeight="1">
      <c r="A47" s="41"/>
      <c r="B47" s="42"/>
      <c r="C47" s="9"/>
      <c r="D47" s="115"/>
      <c r="E47" s="115"/>
      <c r="F47" s="115"/>
      <c r="G47" s="115"/>
      <c r="H47" s="115"/>
      <c r="I47" s="115"/>
      <c r="J47" s="9"/>
    </row>
    <row r="48" spans="1:10" ht="21" customHeight="1">
      <c r="H48" s="40"/>
      <c r="I48" s="40"/>
      <c r="J48" s="16"/>
    </row>
    <row r="49" spans="1:17" ht="27" customHeight="1">
      <c r="A49" s="15" t="s">
        <v>57</v>
      </c>
      <c r="H49" s="16" t="s">
        <v>58</v>
      </c>
      <c r="I49" s="16"/>
      <c r="J49" s="16"/>
    </row>
    <row r="50" spans="1:17" ht="21.75" customHeight="1">
      <c r="B50" s="15"/>
      <c r="C50" s="15"/>
      <c r="D50" s="15"/>
      <c r="E50" s="15"/>
      <c r="F50" s="16"/>
      <c r="G50" s="16"/>
      <c r="J50" s="9"/>
    </row>
    <row r="51" spans="1:17" ht="23.25" customHeight="1">
      <c r="A51" s="15"/>
      <c r="B51" s="15"/>
      <c r="C51" s="15"/>
      <c r="D51" s="15"/>
      <c r="E51" s="15"/>
      <c r="F51" s="16"/>
      <c r="G51" s="16"/>
      <c r="H51" s="16"/>
      <c r="I51" s="16"/>
      <c r="J51" s="2"/>
    </row>
    <row r="52" spans="1:17" ht="23.25" customHeight="1">
      <c r="A52" s="15" t="s">
        <v>4</v>
      </c>
      <c r="B52" s="15"/>
      <c r="C52" s="15"/>
      <c r="D52" s="15"/>
      <c r="E52" s="15"/>
      <c r="F52" s="16"/>
      <c r="G52" s="16"/>
      <c r="H52" s="16" t="s">
        <v>59</v>
      </c>
      <c r="I52" s="16"/>
      <c r="J52" s="2"/>
    </row>
    <row r="53" spans="1:17" ht="26.25" customHeight="1">
      <c r="A53" s="1"/>
      <c r="B53" s="178"/>
      <c r="C53" s="178"/>
      <c r="D53" s="178"/>
      <c r="E53" s="178"/>
      <c r="F53" s="178"/>
      <c r="G53" s="178"/>
      <c r="H53" s="178"/>
      <c r="I53" s="178"/>
      <c r="J53" s="178"/>
      <c r="Q53" t="s">
        <v>25</v>
      </c>
    </row>
    <row r="54" spans="1:17" ht="27.75" customHeight="1">
      <c r="A54" s="198"/>
      <c r="B54" s="179"/>
      <c r="C54" s="180"/>
      <c r="D54" s="181"/>
      <c r="E54" s="181"/>
      <c r="F54" s="181"/>
      <c r="G54" s="181"/>
      <c r="H54" s="182"/>
      <c r="I54" s="177"/>
      <c r="J54" s="183"/>
    </row>
    <row r="55" spans="1:17" ht="28.5" customHeight="1">
      <c r="A55" s="198"/>
      <c r="B55" s="179"/>
      <c r="C55" s="178"/>
      <c r="D55" s="181"/>
      <c r="E55" s="181"/>
      <c r="F55" s="181"/>
      <c r="G55" s="181"/>
      <c r="H55" s="182"/>
      <c r="I55" s="177"/>
      <c r="J55" s="183"/>
    </row>
    <row r="56" spans="1:17" ht="23.25" customHeight="1">
      <c r="A56" s="199"/>
      <c r="B56" s="184"/>
      <c r="C56" s="180"/>
      <c r="D56" s="185"/>
      <c r="E56" s="185"/>
      <c r="F56" s="143"/>
      <c r="G56" s="143"/>
      <c r="H56" s="143"/>
      <c r="I56" s="143"/>
      <c r="J56" s="186"/>
    </row>
    <row r="57" spans="1:17" ht="22.5" customHeight="1">
      <c r="A57" s="199"/>
      <c r="B57" s="184"/>
      <c r="C57" s="180"/>
      <c r="D57" s="185"/>
      <c r="E57" s="185"/>
      <c r="F57" s="143"/>
      <c r="G57" s="143"/>
      <c r="H57" s="143"/>
      <c r="I57" s="143"/>
      <c r="J57" s="186"/>
    </row>
    <row r="58" spans="1:17" ht="26.25" customHeight="1">
      <c r="A58" s="200"/>
      <c r="B58" s="187"/>
      <c r="C58" s="188"/>
      <c r="D58" s="189"/>
      <c r="E58" s="189"/>
      <c r="F58" s="190"/>
      <c r="G58" s="190"/>
      <c r="H58" s="190"/>
      <c r="I58" s="190"/>
      <c r="J58" s="191"/>
    </row>
    <row r="59" spans="1:17" ht="23.25" customHeight="1">
      <c r="A59" s="198"/>
      <c r="B59" s="192"/>
      <c r="C59" s="193"/>
      <c r="D59" s="194"/>
      <c r="E59" s="194"/>
      <c r="F59" s="177"/>
      <c r="G59" s="177"/>
      <c r="H59" s="177"/>
      <c r="I59" s="177"/>
      <c r="J59" s="195"/>
    </row>
    <row r="60" spans="1:17" ht="24" customHeight="1">
      <c r="A60" s="41"/>
      <c r="B60" s="192"/>
      <c r="C60" s="196"/>
      <c r="D60" s="177"/>
      <c r="E60" s="177"/>
      <c r="F60" s="177"/>
      <c r="G60" s="177"/>
      <c r="H60" s="177"/>
      <c r="I60" s="177"/>
      <c r="J60" s="195"/>
    </row>
    <row r="61" spans="1:17" ht="20.25" customHeight="1">
      <c r="A61" s="41"/>
      <c r="B61" s="197"/>
      <c r="C61" s="196"/>
      <c r="D61" s="177"/>
      <c r="E61" s="177"/>
      <c r="F61" s="177"/>
      <c r="G61" s="177"/>
      <c r="H61" s="177"/>
      <c r="I61" s="177"/>
      <c r="J61" s="195"/>
    </row>
    <row r="62" spans="1:17" ht="15.75">
      <c r="A62" s="1"/>
      <c r="B62" s="178"/>
      <c r="C62" s="178"/>
      <c r="D62" s="178"/>
      <c r="E62" s="178"/>
      <c r="F62" s="178"/>
      <c r="G62" s="178"/>
      <c r="H62" s="145"/>
      <c r="I62" s="145"/>
      <c r="J62" s="143"/>
    </row>
    <row r="63" spans="1:17" ht="15.75">
      <c r="A63" s="15"/>
      <c r="B63" s="178"/>
      <c r="C63" s="178"/>
      <c r="D63" s="178"/>
      <c r="E63" s="178"/>
      <c r="F63" s="178"/>
      <c r="G63" s="178"/>
      <c r="H63" s="143"/>
      <c r="I63" s="143"/>
      <c r="J63" s="143"/>
    </row>
    <row r="64" spans="1:17" ht="15.75">
      <c r="B64" s="144"/>
      <c r="C64" s="144"/>
      <c r="D64" s="144"/>
      <c r="E64" s="144"/>
      <c r="F64" s="143"/>
      <c r="G64" s="143"/>
      <c r="H64" s="178"/>
      <c r="I64" s="178"/>
      <c r="J64" s="177"/>
    </row>
    <row r="65" spans="1:10" ht="8.25" customHeight="1">
      <c r="A65" s="15"/>
      <c r="B65" s="144"/>
      <c r="C65" s="144"/>
      <c r="D65" s="144"/>
      <c r="E65" s="144"/>
      <c r="F65" s="143"/>
      <c r="G65" s="143"/>
      <c r="H65" s="143"/>
      <c r="I65" s="143"/>
      <c r="J65" s="145"/>
    </row>
    <row r="66" spans="1:10" ht="15.75">
      <c r="A66" s="15"/>
      <c r="B66" s="144"/>
      <c r="C66" s="144"/>
      <c r="D66" s="144"/>
      <c r="E66" s="144"/>
      <c r="F66" s="143"/>
      <c r="G66" s="143"/>
      <c r="H66" s="143"/>
      <c r="I66" s="143"/>
      <c r="J66" s="145"/>
    </row>
    <row r="67" spans="1:10">
      <c r="A67" s="1"/>
      <c r="B67" s="1"/>
      <c r="C67" s="1"/>
      <c r="D67" s="1"/>
      <c r="E67" s="1"/>
      <c r="F67" s="2"/>
      <c r="G67" s="2"/>
      <c r="H67" s="2"/>
      <c r="I67" s="2"/>
      <c r="J67" s="2"/>
    </row>
  </sheetData>
  <mergeCells count="4">
    <mergeCell ref="B2:J2"/>
    <mergeCell ref="B3:J3"/>
    <mergeCell ref="C17:C18"/>
    <mergeCell ref="J17:J18"/>
  </mergeCells>
  <pageMargins left="0" right="0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І квартал</vt:lpstr>
      <vt:lpstr>2 квартал</vt:lpstr>
      <vt:lpstr>3 квартал</vt:lpstr>
      <vt:lpstr>2022 рік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2023-01-04T12:00:47Z</dcterms:modified>
</cp:coreProperties>
</file>